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viscarra\Downloads\"/>
    </mc:Choice>
  </mc:AlternateContent>
  <bookViews>
    <workbookView xWindow="0" yWindow="0" windowWidth="15345" windowHeight="2835"/>
  </bookViews>
  <sheets>
    <sheet name="Solar Application Form" sheetId="3" r:id="rId1"/>
    <sheet name="Solar Example - PPA-lease" sheetId="6" r:id="rId2"/>
    <sheet name="Solar Example - Purchase" sheetId="7" r:id="rId3"/>
  </sheets>
  <calcPr calcId="162913" calcMode="autoNoTable" iterate="1" iterateCount="1000"/>
</workbook>
</file>

<file path=xl/calcChain.xml><?xml version="1.0" encoding="utf-8"?>
<calcChain xmlns="http://schemas.openxmlformats.org/spreadsheetml/2006/main">
  <c r="B31" i="6" l="1"/>
  <c r="B30" i="3"/>
  <c r="B53" i="3" s="1"/>
  <c r="B39" i="3"/>
  <c r="B41" i="3" s="1"/>
  <c r="B42" i="3"/>
  <c r="B47" i="3"/>
  <c r="B48" i="3" s="1"/>
  <c r="B43" i="3" l="1"/>
  <c r="B44" i="3" s="1"/>
  <c r="B45" i="3" s="1"/>
  <c r="B62" i="7"/>
  <c r="B48" i="7"/>
  <c r="B43" i="6"/>
  <c r="B60" i="6" s="1"/>
  <c r="B43" i="7"/>
  <c r="B60" i="7" s="1"/>
  <c r="B49" i="7"/>
  <c r="B40" i="7"/>
  <c r="B42" i="7" s="1"/>
  <c r="B59" i="7" s="1"/>
  <c r="B31" i="7"/>
  <c r="B54" i="7" s="1"/>
  <c r="B54" i="6"/>
  <c r="B62" i="6"/>
  <c r="B48" i="6"/>
  <c r="B49" i="6" s="1"/>
  <c r="B40" i="6"/>
  <c r="B42" i="6" s="1"/>
  <c r="B61" i="3"/>
  <c r="B59" i="3"/>
  <c r="B58" i="3"/>
  <c r="B44" i="7" l="1"/>
  <c r="B59" i="6"/>
  <c r="B44" i="6"/>
  <c r="B45" i="7" l="1"/>
  <c r="B45" i="6"/>
  <c r="B61" i="6" s="1"/>
  <c r="B58" i="6" s="1"/>
  <c r="B60" i="3"/>
  <c r="B57" i="3" s="1"/>
  <c r="B61" i="7" l="1"/>
  <c r="B58" i="7" s="1"/>
  <c r="B63" i="7" s="1"/>
  <c r="B64" i="7" s="1"/>
  <c r="B46" i="7"/>
  <c r="B63" i="6"/>
  <c r="B46" i="6"/>
  <c r="B62" i="3"/>
  <c r="B63" i="3" s="1"/>
  <c r="C61" i="3" s="1"/>
  <c r="C63" i="7" l="1"/>
  <c r="B64" i="6"/>
  <c r="C57" i="3"/>
  <c r="C62" i="3"/>
  <c r="C62" i="7" l="1"/>
  <c r="C58" i="7"/>
  <c r="C62" i="6"/>
  <c r="C58" i="6"/>
  <c r="C63" i="6"/>
</calcChain>
</file>

<file path=xl/sharedStrings.xml><?xml version="1.0" encoding="utf-8"?>
<sst xmlns="http://schemas.openxmlformats.org/spreadsheetml/2006/main" count="185" uniqueCount="75">
  <si>
    <t>FY 2013 Capital Improvement Program</t>
  </si>
  <si>
    <t>Energy Efficiency Initiative</t>
  </si>
  <si>
    <t>PROJECT INFORMATION</t>
  </si>
  <si>
    <t>Name of LEA</t>
  </si>
  <si>
    <t>Priority Number</t>
  </si>
  <si>
    <t>Brief Project Description</t>
  </si>
  <si>
    <t>SYSTEM INFORMATION</t>
  </si>
  <si>
    <t>Size of PV Solar System (KW)</t>
  </si>
  <si>
    <t>ii. INCENTIVE CALCULATION FOR PURCHASE</t>
  </si>
  <si>
    <t>School Name</t>
  </si>
  <si>
    <t>Date</t>
  </si>
  <si>
    <t>2. What is the net-present value of the solar renewable energy credit (SREC) stream over the next 20 years?</t>
  </si>
  <si>
    <t>i. list types of incentives (ie. MEA solar PV grant)</t>
  </si>
  <si>
    <t>ii. list total amounts of incentives</t>
  </si>
  <si>
    <t>3. What other federal/state/local incentives is the system eligible for? Note that the LEA must apply for all available incentives.</t>
  </si>
  <si>
    <t>1. What is the system construction cost?</t>
  </si>
  <si>
    <t xml:space="preserve">1. What is your PPA first year electricity price ($/kWh)? </t>
  </si>
  <si>
    <t>If yes, when? (Attach PPA/lease showing reversion date).</t>
  </si>
  <si>
    <t>First Year Energy Production (kWh/yr)</t>
  </si>
  <si>
    <t>PV Solar Incentive Application (Attachment 6a)</t>
  </si>
  <si>
    <t>5. Who will own the system?</t>
  </si>
  <si>
    <t>9. Note that PPAs/leases are not eligible for regular CIP funding</t>
  </si>
  <si>
    <t>State:</t>
  </si>
  <si>
    <t>A.</t>
  </si>
  <si>
    <t>FY14 CIP Match</t>
  </si>
  <si>
    <t>B.</t>
  </si>
  <si>
    <t>FY13 CIP-EEI Incentive</t>
  </si>
  <si>
    <t>C.</t>
  </si>
  <si>
    <t>Contingency</t>
  </si>
  <si>
    <t>SRECs and Other Local/State/Federal Incentives:</t>
  </si>
  <si>
    <t>Warfield</t>
  </si>
  <si>
    <t>200 Kw solar PV system on roof of 84,000 sf elementary school</t>
  </si>
  <si>
    <t>Best Elem School</t>
  </si>
  <si>
    <t>PPA/lease</t>
  </si>
  <si>
    <t>$0.07/kwh</t>
  </si>
  <si>
    <t>n/a</t>
  </si>
  <si>
    <t>15 years</t>
  </si>
  <si>
    <t>yes</t>
  </si>
  <si>
    <t>purchase</t>
  </si>
  <si>
    <t>MEA solar PV grant</t>
  </si>
  <si>
    <t xml:space="preserve">* Note that the LEA local match must equal at least 2% of the Balance (line 4). If it equals less than 2% of the balance, the amount of the State FY2014 Match and the Fy2013 CIP EEI Incentive will be reduced accordingly. </t>
  </si>
  <si>
    <t>Local*:</t>
  </si>
  <si>
    <t>Is the LEA purchasing the system or obtaining the power through a power purchase agreement (PPA) or lease? If PPA/lease, move to section i. below. If purchase, move to section ii. below.</t>
  </si>
  <si>
    <t>2. What is your PPA escalator? (enter 0 if no escalator)</t>
  </si>
  <si>
    <t>4. What is your PPA/lease term (in years)?</t>
  </si>
  <si>
    <t>7. To qualify for the FY 2013 CIP EEI incentive, the incentive must go towards buying down the capital cost of the system, as opposed to paying for the cost of electricity. Will the incentive go towards buying down the capital cost of the system? (Attach PPA/lease showing terms).</t>
  </si>
  <si>
    <t>8. The FY 2013 CIP EEI incentive equals $200/kw
(Note: The incentive payment is contingent upon the receipt of certification that the PV facility is installed and operational and upon release of funds by the Board of Public Works)</t>
  </si>
  <si>
    <t xml:space="preserve">6. To qualify for FY 2013 CIP EEI funding, ownership of the system must revert to the LEA at some point in the future. Will ownership of your system revert to the LEA? </t>
  </si>
  <si>
    <r>
      <rPr>
        <b/>
        <sz val="11"/>
        <color theme="1"/>
        <rFont val="Calibri"/>
        <family val="2"/>
        <scheme val="minor"/>
      </rPr>
      <t>Instructions:</t>
    </r>
    <r>
      <rPr>
        <sz val="11"/>
        <color theme="1"/>
        <rFont val="Calibri"/>
        <family val="2"/>
        <scheme val="minor"/>
      </rPr>
      <t xml:space="preserve"> Complete this application and submit along with the capital improvement program application. Please include a separate application for each project.  Note that for purchases, the total funding from this FY13 CIP-EEI incentive and the regular FY 2014 CIP state match cannot exceed 98% of project cost, reduced by SRECs and other local/state/federal incentives.</t>
    </r>
  </si>
  <si>
    <t>5. What is your FY 2014 CIP State Cost Share Percentage?</t>
  </si>
  <si>
    <t>6. The State FY 2014 CIP Match equals the Balance (line 4) times the FY 2014 CIP State Cost Share Match (line 5)*</t>
  </si>
  <si>
    <t>11. What is the LEA Contingency Percentage?</t>
  </si>
  <si>
    <r>
      <t xml:space="preserve">9. The </t>
    </r>
    <r>
      <rPr>
        <b/>
        <sz val="11"/>
        <color theme="1"/>
        <rFont val="Calibri"/>
        <family val="2"/>
        <scheme val="minor"/>
      </rPr>
      <t>State Construction Contingency</t>
    </r>
    <r>
      <rPr>
        <sz val="11"/>
        <color theme="1"/>
        <rFont val="Calibri"/>
        <family val="2"/>
        <scheme val="minor"/>
      </rPr>
      <t xml:space="preserve"> equals the State Construction Allocation (Line 8) times 2.5% (rounded to nearest thousand)</t>
    </r>
  </si>
  <si>
    <r>
      <t xml:space="preserve">8. The </t>
    </r>
    <r>
      <rPr>
        <b/>
        <sz val="11"/>
        <color theme="1"/>
        <rFont val="Calibri"/>
        <family val="2"/>
        <scheme val="minor"/>
      </rPr>
      <t>State Construction Allocation</t>
    </r>
    <r>
      <rPr>
        <sz val="11"/>
        <color theme="1"/>
        <rFont val="Calibri"/>
        <family val="2"/>
        <scheme val="minor"/>
      </rPr>
      <t xml:space="preserve"> equals the State FY 2014 CIP Match (line 6) plus the FY 2013 CIP EEI incentive (line 7)</t>
    </r>
  </si>
  <si>
    <r>
      <t xml:space="preserve">7. The </t>
    </r>
    <r>
      <rPr>
        <b/>
        <sz val="11"/>
        <color theme="1"/>
        <rFont val="Calibri"/>
        <family val="2"/>
        <scheme val="minor"/>
      </rPr>
      <t xml:space="preserve">FY 2013 CIP EEI incentive </t>
    </r>
    <r>
      <rPr>
        <sz val="11"/>
        <color theme="1"/>
        <rFont val="Calibri"/>
        <family val="2"/>
        <scheme val="minor"/>
      </rPr>
      <t>equals $200/kw*</t>
    </r>
  </si>
  <si>
    <r>
      <t xml:space="preserve">4. The </t>
    </r>
    <r>
      <rPr>
        <b/>
        <sz val="11"/>
        <color theme="1"/>
        <rFont val="Calibri"/>
        <family val="2"/>
        <scheme val="minor"/>
      </rPr>
      <t>Balance</t>
    </r>
    <r>
      <rPr>
        <sz val="11"/>
        <color theme="1"/>
        <rFont val="Calibri"/>
        <family val="2"/>
        <scheme val="minor"/>
      </rPr>
      <t xml:space="preserve"> equals the system cost (line 1) minus the SREC stream (line 2) minus other incentives (line 3ii).</t>
    </r>
  </si>
  <si>
    <r>
      <t xml:space="preserve">10.  </t>
    </r>
    <r>
      <rPr>
        <sz val="11"/>
        <color theme="1"/>
        <rFont val="Calibri"/>
        <family val="2"/>
        <scheme val="minor"/>
      </rPr>
      <t xml:space="preserve">The </t>
    </r>
    <r>
      <rPr>
        <b/>
        <sz val="11"/>
        <color theme="1"/>
        <rFont val="Calibri"/>
        <family val="2"/>
        <scheme val="minor"/>
      </rPr>
      <t xml:space="preserve">ESTIMATED TOTAL STATE CONSTRUCTION ALLOCATION </t>
    </r>
    <r>
      <rPr>
        <sz val="11"/>
        <color theme="1"/>
        <rFont val="Calibri"/>
        <family val="2"/>
        <scheme val="minor"/>
      </rPr>
      <t>equals the State Construction Allocation (line 8) plus the State Construction Contingency (line 9)</t>
    </r>
  </si>
  <si>
    <r>
      <t xml:space="preserve">12. The </t>
    </r>
    <r>
      <rPr>
        <b/>
        <sz val="11"/>
        <color theme="1"/>
        <rFont val="Calibri"/>
        <family val="2"/>
        <scheme val="minor"/>
      </rPr>
      <t>LEA Contingency</t>
    </r>
    <r>
      <rPr>
        <sz val="11"/>
        <color theme="1"/>
        <rFont val="Calibri"/>
        <family val="2"/>
        <scheme val="minor"/>
      </rPr>
      <t xml:space="preserve"> equals the System Construction Cost (line 1) times the LEA Contingency Percentage (line 11) (rounded to nearest thousand)</t>
    </r>
  </si>
  <si>
    <r>
      <t xml:space="preserve">13. The </t>
    </r>
    <r>
      <rPr>
        <b/>
        <sz val="11"/>
        <color theme="1"/>
        <rFont val="Calibri"/>
        <family val="2"/>
        <scheme val="minor"/>
      </rPr>
      <t>Total Construction Cost</t>
    </r>
    <r>
      <rPr>
        <sz val="11"/>
        <color theme="1"/>
        <rFont val="Calibri"/>
        <family val="2"/>
        <scheme val="minor"/>
      </rPr>
      <t xml:space="preserve"> equals the System Construction Cost (line 1) plus the LEA Contingency (line 12)</t>
    </r>
  </si>
  <si>
    <t>ii. FOR PURCHASE</t>
  </si>
  <si>
    <t>i. FOR PPA/LEASE</t>
  </si>
  <si>
    <t>i. INCENTIVE CALCULATION FOR PPA/LEASE</t>
  </si>
  <si>
    <t>SUMMARY OF FUNDING FOR PV SOLAR :</t>
  </si>
  <si>
    <t>3. What is your lease payment and terms (i.e. $/month)?</t>
  </si>
  <si>
    <t>EXAMPLE: SOLAR PPA</t>
  </si>
  <si>
    <t>Company X</t>
  </si>
  <si>
    <t>Note: Write "PPA/lease" with attention to case</t>
  </si>
  <si>
    <t>FY14 CIP Match (ii, line 6)</t>
  </si>
  <si>
    <t>FY13 CIP-EEI Incentive (ii, line 7)</t>
  </si>
  <si>
    <t>Contingency (ii, line 9)</t>
  </si>
  <si>
    <t>SRECs and Other Local/State/Federal Incentives (ii, line 2 + line 3.ii):</t>
  </si>
  <si>
    <r>
      <t xml:space="preserve">SRECs and Other Local/State/Federal Incentives </t>
    </r>
    <r>
      <rPr>
        <sz val="11"/>
        <color theme="1"/>
        <rFont val="Calibri"/>
        <family val="2"/>
        <scheme val="minor"/>
      </rPr>
      <t>(ii, line 2 + line 3.ii)</t>
    </r>
    <r>
      <rPr>
        <b/>
        <sz val="11"/>
        <color theme="1"/>
        <rFont val="Calibri"/>
        <family val="2"/>
        <scheme val="minor"/>
      </rPr>
      <t>:</t>
    </r>
  </si>
  <si>
    <t xml:space="preserve">* Note that the LEA local match must equal at least 2% of the Balance (line 4). If it equals less than 2% of the balance, the amount of the State FY 2014 Match and the FY 2013 CIP EEI Incentive will be reduced accordingly. </t>
  </si>
  <si>
    <t>6. The State FY 2014 CIP Match equals the Balance (line 4) times the FY 2014 CIP State Cost Share Match (line 5)(rounded to nearest thousand)*</t>
  </si>
  <si>
    <t>Size of PV Solar System (KW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</si>
</sst>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_(&quot;$&quot;* #,##0_);_(&quot;$&quot;* \(#,##0\);_(&quot;$&quot;* &quot;-&quot;??_);_(@_)"/>
    <numFmt numFmtId="166"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6" tint="-0.249977111117893"/>
      <name val="Calibri"/>
      <family val="2"/>
      <scheme val="minor"/>
    </font>
    <font>
      <b/>
      <sz val="11"/>
      <color theme="6" tint="-0.249977111117893"/>
      <name val="Calibri"/>
      <family val="2"/>
      <scheme val="minor"/>
    </font>
    <font>
      <b/>
      <sz val="14"/>
      <color theme="0"/>
      <name val="Arial"/>
      <family val="2"/>
    </font>
    <font>
      <b/>
      <sz val="11"/>
      <name val="Calibri"/>
      <family val="2"/>
      <scheme val="minor"/>
    </font>
    <font>
      <sz val="9"/>
      <name val="Calibri"/>
      <family val="2"/>
      <scheme val="minor"/>
    </font>
    <font>
      <b/>
      <sz val="11"/>
      <color theme="0"/>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rgb="FFFFFF00"/>
        <bgColor indexed="64"/>
      </patternFill>
    </fill>
    <fill>
      <patternFill patternType="solid">
        <fgColor rgb="FF4F6228"/>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0" borderId="0" xfId="0" applyFont="1"/>
    <xf numFmtId="0" fontId="0" fillId="0" borderId="0" xfId="0" applyAlignment="1">
      <alignment wrapText="1"/>
    </xf>
    <xf numFmtId="0" fontId="0" fillId="0" borderId="1" xfId="0" applyBorder="1"/>
    <xf numFmtId="0" fontId="3" fillId="0" borderId="0" xfId="0" applyFont="1"/>
    <xf numFmtId="0" fontId="0" fillId="0" borderId="1" xfId="0" applyBorder="1" applyAlignment="1">
      <alignment vertical="top" wrapText="1"/>
    </xf>
    <xf numFmtId="0" fontId="0" fillId="0" borderId="1" xfId="0" applyFill="1" applyBorder="1"/>
    <xf numFmtId="0" fontId="0" fillId="0" borderId="1" xfId="0" applyFill="1" applyBorder="1"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indent="4"/>
    </xf>
    <xf numFmtId="0" fontId="0" fillId="0" borderId="0" xfId="0" applyFill="1" applyBorder="1" applyAlignment="1">
      <alignment horizontal="left" wrapText="1"/>
    </xf>
    <xf numFmtId="0" fontId="0" fillId="0" borderId="0" xfId="0" applyFill="1" applyBorder="1" applyAlignment="1">
      <alignment horizontal="left" wrapText="1" indent="2"/>
    </xf>
    <xf numFmtId="0" fontId="4" fillId="0" borderId="0" xfId="0" applyFont="1"/>
    <xf numFmtId="0" fontId="4" fillId="0" borderId="0" xfId="0" applyFont="1" applyAlignment="1">
      <alignment horizontal="left"/>
    </xf>
    <xf numFmtId="0" fontId="0" fillId="0" borderId="0" xfId="0" applyFill="1" applyBorder="1" applyAlignment="1">
      <alignment horizontal="left" vertical="top" wrapText="1" indent="2"/>
    </xf>
    <xf numFmtId="9" fontId="0" fillId="0" borderId="0" xfId="0" applyNumberFormat="1"/>
    <xf numFmtId="165" fontId="0" fillId="0" borderId="0" xfId="0" applyNumberFormat="1"/>
    <xf numFmtId="165" fontId="0" fillId="0" borderId="0" xfId="1" applyNumberFormat="1" applyFont="1" applyBorder="1" applyAlignment="1">
      <alignment horizontal="right"/>
    </xf>
    <xf numFmtId="165" fontId="1" fillId="0" borderId="0" xfId="1" applyNumberFormat="1" applyFont="1" applyBorder="1" applyAlignment="1">
      <alignment horizontal="right"/>
    </xf>
    <xf numFmtId="165" fontId="2" fillId="0" borderId="8" xfId="0" applyNumberFormat="1" applyFont="1" applyBorder="1"/>
    <xf numFmtId="164" fontId="7" fillId="0" borderId="0" xfId="0" applyNumberFormat="1" applyFont="1" applyFill="1" applyBorder="1" applyAlignment="1">
      <alignment horizontal="center"/>
    </xf>
    <xf numFmtId="165" fontId="2" fillId="0" borderId="0" xfId="0" applyNumberFormat="1" applyFont="1" applyBorder="1"/>
    <xf numFmtId="0" fontId="6" fillId="0" borderId="9" xfId="0" applyFont="1" applyBorder="1" applyAlignment="1">
      <alignment horizontal="right"/>
    </xf>
    <xf numFmtId="164" fontId="6" fillId="0" borderId="10" xfId="0" applyNumberFormat="1" applyFont="1" applyBorder="1"/>
    <xf numFmtId="0" fontId="7" fillId="0" borderId="12" xfId="0" applyFont="1" applyFill="1" applyBorder="1" applyAlignment="1">
      <alignment horizontal="right"/>
    </xf>
    <xf numFmtId="0" fontId="2" fillId="0" borderId="13" xfId="0" applyFont="1" applyBorder="1" applyAlignment="1">
      <alignment wrapText="1"/>
    </xf>
    <xf numFmtId="0" fontId="2" fillId="0" borderId="13" xfId="0" applyFont="1" applyBorder="1"/>
    <xf numFmtId="0" fontId="2" fillId="0" borderId="12" xfId="0" applyFont="1" applyBorder="1" applyAlignment="1">
      <alignment horizontal="right"/>
    </xf>
    <xf numFmtId="9" fontId="0" fillId="0" borderId="13" xfId="2" applyFont="1" applyBorder="1"/>
    <xf numFmtId="0" fontId="2" fillId="0" borderId="14" xfId="0" applyFont="1" applyBorder="1"/>
    <xf numFmtId="164" fontId="6" fillId="0" borderId="15" xfId="0" applyNumberFormat="1" applyFont="1" applyBorder="1"/>
    <xf numFmtId="9" fontId="1" fillId="0" borderId="16" xfId="2" applyFont="1" applyBorder="1" applyAlignment="1">
      <alignment horizontal="center"/>
    </xf>
    <xf numFmtId="9" fontId="1" fillId="0" borderId="11" xfId="2" applyFont="1" applyBorder="1" applyAlignment="1">
      <alignment wrapText="1"/>
    </xf>
    <xf numFmtId="165" fontId="0" fillId="0" borderId="0" xfId="0" applyNumberFormat="1" applyBorder="1" applyAlignment="1">
      <alignment horizontal="left"/>
    </xf>
    <xf numFmtId="0" fontId="2" fillId="0" borderId="0" xfId="0" applyFont="1" applyAlignment="1">
      <alignment wrapText="1"/>
    </xf>
    <xf numFmtId="0" fontId="2" fillId="0" borderId="0" xfId="0" applyFont="1" applyAlignment="1">
      <alignment wrapText="1"/>
    </xf>
    <xf numFmtId="165" fontId="0" fillId="0" borderId="0" xfId="0" applyNumberFormat="1" applyProtection="1">
      <protection locked="0"/>
    </xf>
    <xf numFmtId="0" fontId="2" fillId="0" borderId="0" xfId="0" applyFont="1" applyAlignment="1">
      <alignment wrapText="1"/>
    </xf>
    <xf numFmtId="0" fontId="2" fillId="0" borderId="0" xfId="0" applyFont="1" applyAlignment="1">
      <alignment wrapText="1"/>
    </xf>
    <xf numFmtId="0" fontId="6" fillId="0" borderId="17" xfId="0" applyFont="1" applyFill="1" applyBorder="1" applyAlignment="1">
      <alignment horizontal="right"/>
    </xf>
    <xf numFmtId="164" fontId="6" fillId="0" borderId="18" xfId="0" applyNumberFormat="1" applyFont="1" applyFill="1" applyBorder="1" applyAlignment="1">
      <alignment horizontal="center"/>
    </xf>
    <xf numFmtId="0" fontId="2" fillId="0" borderId="19" xfId="0" applyFont="1" applyBorder="1" applyAlignment="1">
      <alignment wrapText="1"/>
    </xf>
    <xf numFmtId="0" fontId="0" fillId="0" borderId="0" xfId="0" applyFill="1" applyBorder="1" applyAlignment="1">
      <alignment horizontal="center"/>
    </xf>
    <xf numFmtId="0" fontId="0" fillId="0" borderId="0" xfId="0" applyFill="1" applyBorder="1" applyAlignment="1">
      <alignment horizontal="left" vertical="top" wrapText="1"/>
    </xf>
    <xf numFmtId="165" fontId="0" fillId="0" borderId="5" xfId="1" applyNumberFormat="1" applyFont="1" applyBorder="1" applyAlignment="1">
      <alignment horizontal="left"/>
    </xf>
    <xf numFmtId="165" fontId="0" fillId="0" borderId="6" xfId="1" applyNumberFormat="1" applyFont="1" applyBorder="1" applyAlignment="1">
      <alignment horizontal="left"/>
    </xf>
    <xf numFmtId="165" fontId="0" fillId="0" borderId="7" xfId="1" applyNumberFormat="1" applyFont="1" applyBorder="1" applyAlignment="1">
      <alignment horizontal="left"/>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wrapText="1"/>
      <protection locked="0"/>
    </xf>
    <xf numFmtId="0" fontId="0" fillId="3" borderId="3" xfId="0" applyFill="1" applyBorder="1" applyAlignment="1" applyProtection="1">
      <alignment horizontal="left" wrapText="1"/>
      <protection locked="0"/>
    </xf>
    <xf numFmtId="0" fontId="0" fillId="3" borderId="4" xfId="0" applyFill="1" applyBorder="1" applyAlignment="1" applyProtection="1">
      <alignment horizontal="left" wrapText="1"/>
      <protection locked="0"/>
    </xf>
    <xf numFmtId="0" fontId="0" fillId="3" borderId="1" xfId="0" applyFill="1" applyBorder="1" applyAlignment="1" applyProtection="1">
      <alignment horizontal="center"/>
      <protection locked="0"/>
    </xf>
    <xf numFmtId="0" fontId="0" fillId="3" borderId="2" xfId="0" applyFill="1" applyBorder="1" applyAlignment="1" applyProtection="1">
      <alignment horizontal="right"/>
      <protection locked="0"/>
    </xf>
    <xf numFmtId="0" fontId="0" fillId="3" borderId="3" xfId="0" applyFill="1" applyBorder="1" applyAlignment="1" applyProtection="1">
      <alignment horizontal="right"/>
      <protection locked="0"/>
    </xf>
    <xf numFmtId="0" fontId="0" fillId="3" borderId="4" xfId="0" applyFill="1" applyBorder="1" applyAlignment="1" applyProtection="1">
      <alignment horizontal="righ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5" fillId="2" borderId="0" xfId="0" applyFont="1" applyFill="1" applyAlignment="1">
      <alignment horizontal="left"/>
    </xf>
    <xf numFmtId="0" fontId="0" fillId="0" borderId="0" xfId="0" applyAlignment="1">
      <alignment vertical="top" wrapText="1"/>
    </xf>
    <xf numFmtId="9" fontId="0" fillId="3" borderId="2" xfId="2" applyFont="1" applyFill="1" applyBorder="1" applyAlignment="1" applyProtection="1">
      <alignment horizontal="right"/>
      <protection locked="0"/>
    </xf>
    <xf numFmtId="9" fontId="0" fillId="3" borderId="3" xfId="2" applyFont="1" applyFill="1" applyBorder="1" applyAlignment="1" applyProtection="1">
      <alignment horizontal="right"/>
      <protection locked="0"/>
    </xf>
    <xf numFmtId="9" fontId="0" fillId="3" borderId="4" xfId="2" applyFont="1" applyFill="1" applyBorder="1" applyAlignment="1" applyProtection="1">
      <alignment horizontal="right"/>
      <protection locked="0"/>
    </xf>
    <xf numFmtId="165" fontId="1" fillId="0" borderId="1" xfId="1" applyNumberFormat="1" applyFont="1" applyBorder="1" applyAlignment="1">
      <alignment horizontal="left"/>
    </xf>
    <xf numFmtId="165" fontId="1" fillId="3" borderId="1" xfId="1" applyNumberFormat="1" applyFont="1" applyFill="1" applyBorder="1" applyAlignment="1" applyProtection="1">
      <alignment horizontal="left"/>
      <protection locked="0"/>
    </xf>
    <xf numFmtId="165" fontId="0" fillId="3" borderId="1" xfId="1" applyNumberFormat="1" applyFont="1" applyFill="1" applyBorder="1" applyAlignment="1" applyProtection="1">
      <alignment horizontal="left"/>
      <protection locked="0"/>
    </xf>
    <xf numFmtId="165" fontId="0" fillId="3" borderId="1" xfId="0" applyNumberFormat="1" applyFill="1" applyBorder="1" applyAlignment="1" applyProtection="1">
      <alignment horizontal="left"/>
      <protection locked="0"/>
    </xf>
    <xf numFmtId="165" fontId="0" fillId="0" borderId="2" xfId="1" applyNumberFormat="1" applyFont="1" applyBorder="1" applyAlignment="1">
      <alignment horizontal="right"/>
    </xf>
    <xf numFmtId="165" fontId="1" fillId="0" borderId="3" xfId="1" applyNumberFormat="1" applyFont="1" applyBorder="1" applyAlignment="1">
      <alignment horizontal="right"/>
    </xf>
    <xf numFmtId="165" fontId="1" fillId="0" borderId="4" xfId="1" applyNumberFormat="1" applyFont="1" applyBorder="1" applyAlignment="1">
      <alignment horizontal="right"/>
    </xf>
    <xf numFmtId="165" fontId="0" fillId="0" borderId="2" xfId="1" applyNumberFormat="1" applyFont="1" applyBorder="1" applyAlignment="1">
      <alignment horizontal="left"/>
    </xf>
    <xf numFmtId="165" fontId="0" fillId="0" borderId="3" xfId="1" applyNumberFormat="1" applyFont="1" applyBorder="1" applyAlignment="1">
      <alignment horizontal="left"/>
    </xf>
    <xf numFmtId="165" fontId="0" fillId="0" borderId="4" xfId="1" applyNumberFormat="1" applyFont="1" applyBorder="1" applyAlignment="1">
      <alignment horizontal="left"/>
    </xf>
    <xf numFmtId="165" fontId="0" fillId="0" borderId="1" xfId="1" applyNumberFormat="1" applyFont="1" applyBorder="1" applyAlignment="1">
      <alignment horizontal="left"/>
    </xf>
    <xf numFmtId="166" fontId="0" fillId="3" borderId="2" xfId="2" applyNumberFormat="1" applyFont="1" applyFill="1" applyBorder="1" applyAlignment="1" applyProtection="1">
      <alignment horizontal="right"/>
      <protection locked="0"/>
    </xf>
    <xf numFmtId="166" fontId="1" fillId="3" borderId="3" xfId="2" applyNumberFormat="1" applyFont="1" applyFill="1" applyBorder="1" applyAlignment="1" applyProtection="1">
      <alignment horizontal="right"/>
      <protection locked="0"/>
    </xf>
    <xf numFmtId="166" fontId="1" fillId="3" borderId="4" xfId="2" applyNumberFormat="1" applyFont="1" applyFill="1" applyBorder="1" applyAlignment="1" applyProtection="1">
      <alignment horizontal="right"/>
      <protection locked="0"/>
    </xf>
    <xf numFmtId="9" fontId="1" fillId="3" borderId="3" xfId="2" applyFont="1" applyFill="1" applyBorder="1" applyAlignment="1" applyProtection="1">
      <alignment horizontal="right"/>
      <protection locked="0"/>
    </xf>
    <xf numFmtId="9" fontId="1" fillId="3" borderId="4" xfId="2" applyFont="1" applyFill="1" applyBorder="1" applyAlignment="1" applyProtection="1">
      <alignment horizontal="right"/>
      <protection locked="0"/>
    </xf>
    <xf numFmtId="0" fontId="5" fillId="4" borderId="0" xfId="0" applyFont="1" applyFill="1" applyAlignment="1">
      <alignment horizontal="left"/>
    </xf>
    <xf numFmtId="0" fontId="8" fillId="4" borderId="0" xfId="0" applyFont="1" applyFill="1" applyAlignment="1">
      <alignment horizontal="left"/>
    </xf>
    <xf numFmtId="14" fontId="0" fillId="3" borderId="1" xfId="0" applyNumberFormat="1" applyFill="1" applyBorder="1" applyAlignment="1" applyProtection="1">
      <alignment horizontal="left"/>
      <protection locked="0"/>
    </xf>
    <xf numFmtId="3" fontId="0" fillId="3" borderId="2" xfId="0" applyNumberFormat="1" applyFill="1" applyBorder="1" applyAlignment="1" applyProtection="1">
      <alignment horizontal="right"/>
      <protection locked="0"/>
    </xf>
    <xf numFmtId="3" fontId="0" fillId="3" borderId="3" xfId="0" applyNumberFormat="1" applyFill="1" applyBorder="1" applyAlignment="1" applyProtection="1">
      <alignment horizontal="right"/>
      <protection locked="0"/>
    </xf>
    <xf numFmtId="3" fontId="0" fillId="3" borderId="4" xfId="0" applyNumberFormat="1" applyFill="1" applyBorder="1" applyAlignment="1" applyProtection="1">
      <alignment horizontal="right"/>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28575</xdr:rowOff>
    </xdr:from>
    <xdr:to>
      <xdr:col>6</xdr:col>
      <xdr:colOff>57149</xdr:colOff>
      <xdr:row>3</xdr:row>
      <xdr:rowOff>713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5876" y="28575"/>
          <a:ext cx="666749" cy="6579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28575</xdr:rowOff>
    </xdr:from>
    <xdr:to>
      <xdr:col>6</xdr:col>
      <xdr:colOff>57149</xdr:colOff>
      <xdr:row>3</xdr:row>
      <xdr:rowOff>713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0" y="28575"/>
          <a:ext cx="666749" cy="65793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28575</xdr:rowOff>
    </xdr:from>
    <xdr:to>
      <xdr:col>6</xdr:col>
      <xdr:colOff>57149</xdr:colOff>
      <xdr:row>3</xdr:row>
      <xdr:rowOff>713</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0" y="28575"/>
          <a:ext cx="666749" cy="65793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tabSelected="1" zoomScaleNormal="100" workbookViewId="0">
      <selection activeCell="B12" sqref="B12:F12"/>
    </sheetView>
  </sheetViews>
  <sheetFormatPr defaultRowHeight="15" x14ac:dyDescent="0.25"/>
  <cols>
    <col min="1" max="1" width="65.140625" customWidth="1"/>
    <col min="2" max="2" width="10.5703125" customWidth="1"/>
    <col min="3" max="3" width="7.42578125" customWidth="1"/>
    <col min="4" max="5" width="0.7109375" customWidth="1"/>
    <col min="6" max="6" width="0.28515625" customWidth="1"/>
  </cols>
  <sheetData>
    <row r="1" spans="1:6" s="1" customFormat="1" ht="18" x14ac:dyDescent="0.25">
      <c r="A1" s="59" t="s">
        <v>0</v>
      </c>
      <c r="B1" s="59"/>
      <c r="C1" s="59"/>
      <c r="D1" s="59"/>
      <c r="E1" s="59"/>
      <c r="F1" s="59"/>
    </row>
    <row r="2" spans="1:6" s="1" customFormat="1" ht="18" x14ac:dyDescent="0.25">
      <c r="A2" s="59" t="s">
        <v>1</v>
      </c>
      <c r="B2" s="59"/>
      <c r="C2" s="59"/>
      <c r="D2" s="59"/>
      <c r="E2" s="59"/>
      <c r="F2" s="59"/>
    </row>
    <row r="3" spans="1:6" s="1" customFormat="1" ht="18" x14ac:dyDescent="0.25">
      <c r="A3" s="59" t="s">
        <v>19</v>
      </c>
      <c r="B3" s="59"/>
      <c r="C3" s="59"/>
      <c r="D3" s="59"/>
      <c r="E3" s="59"/>
      <c r="F3" s="59"/>
    </row>
    <row r="4" spans="1:6" s="1" customFormat="1" x14ac:dyDescent="0.25"/>
    <row r="6" spans="1:6" ht="29.25" customHeight="1" x14ac:dyDescent="0.25">
      <c r="A6" s="60" t="s">
        <v>48</v>
      </c>
      <c r="B6" s="60"/>
      <c r="C6" s="60"/>
      <c r="D6" s="60"/>
      <c r="E6" s="60"/>
      <c r="F6" s="60"/>
    </row>
    <row r="7" spans="1:6" ht="29.25" customHeight="1" x14ac:dyDescent="0.25">
      <c r="A7" s="60"/>
      <c r="B7" s="60"/>
      <c r="C7" s="60"/>
      <c r="D7" s="60"/>
      <c r="E7" s="60"/>
      <c r="F7" s="60"/>
    </row>
    <row r="9" spans="1:6" s="4" customFormat="1" x14ac:dyDescent="0.25">
      <c r="A9" s="13" t="s">
        <v>2</v>
      </c>
    </row>
    <row r="10" spans="1:6" x14ac:dyDescent="0.25">
      <c r="A10" s="3" t="s">
        <v>3</v>
      </c>
      <c r="B10" s="48"/>
      <c r="C10" s="48"/>
      <c r="D10" s="48"/>
      <c r="E10" s="48"/>
      <c r="F10" s="48"/>
    </row>
    <row r="11" spans="1:6" x14ac:dyDescent="0.25">
      <c r="A11" s="3" t="s">
        <v>9</v>
      </c>
      <c r="B11" s="48"/>
      <c r="C11" s="48"/>
      <c r="D11" s="48"/>
      <c r="E11" s="48"/>
      <c r="F11" s="48"/>
    </row>
    <row r="12" spans="1:6" x14ac:dyDescent="0.25">
      <c r="A12" s="3" t="s">
        <v>10</v>
      </c>
      <c r="B12" s="48"/>
      <c r="C12" s="48"/>
      <c r="D12" s="48"/>
      <c r="E12" s="48"/>
      <c r="F12" s="48"/>
    </row>
    <row r="13" spans="1:6" x14ac:dyDescent="0.25">
      <c r="A13" s="3" t="s">
        <v>4</v>
      </c>
      <c r="B13" s="48"/>
      <c r="C13" s="48"/>
      <c r="D13" s="48"/>
      <c r="E13" s="48"/>
      <c r="F13" s="48"/>
    </row>
    <row r="14" spans="1:6" ht="44.25" customHeight="1" x14ac:dyDescent="0.25">
      <c r="A14" s="5" t="s">
        <v>5</v>
      </c>
      <c r="B14" s="49"/>
      <c r="C14" s="50"/>
      <c r="D14" s="50"/>
      <c r="E14" s="50"/>
      <c r="F14" s="51"/>
    </row>
    <row r="16" spans="1:6" x14ac:dyDescent="0.25">
      <c r="A16" s="13" t="s">
        <v>6</v>
      </c>
    </row>
    <row r="17" spans="1:6" x14ac:dyDescent="0.25">
      <c r="A17" s="6" t="s">
        <v>74</v>
      </c>
      <c r="B17" s="53">
        <v>0</v>
      </c>
      <c r="C17" s="54"/>
      <c r="D17" s="54"/>
      <c r="E17" s="54"/>
      <c r="F17" s="55"/>
    </row>
    <row r="18" spans="1:6" x14ac:dyDescent="0.25">
      <c r="A18" s="6" t="s">
        <v>18</v>
      </c>
      <c r="B18" s="52"/>
      <c r="C18" s="52"/>
      <c r="D18" s="52"/>
      <c r="E18" s="52"/>
      <c r="F18" s="52"/>
    </row>
    <row r="19" spans="1:6" ht="42" customHeight="1" x14ac:dyDescent="0.25">
      <c r="A19" s="7" t="s">
        <v>42</v>
      </c>
      <c r="B19" s="52"/>
      <c r="C19" s="52"/>
      <c r="D19" s="52"/>
      <c r="E19" s="52"/>
      <c r="F19" s="52"/>
    </row>
    <row r="21" spans="1:6" x14ac:dyDescent="0.25">
      <c r="A21" s="14" t="s">
        <v>61</v>
      </c>
      <c r="B21" s="8"/>
      <c r="C21" s="8"/>
      <c r="D21" s="8"/>
      <c r="E21" s="8"/>
      <c r="F21" s="8"/>
    </row>
    <row r="22" spans="1:6" x14ac:dyDescent="0.25">
      <c r="A22" s="8" t="s">
        <v>16</v>
      </c>
      <c r="B22" s="48"/>
      <c r="C22" s="48"/>
      <c r="D22" s="48"/>
      <c r="E22" s="48"/>
      <c r="F22" s="48"/>
    </row>
    <row r="23" spans="1:6" x14ac:dyDescent="0.25">
      <c r="A23" s="8" t="s">
        <v>43</v>
      </c>
      <c r="B23" s="48"/>
      <c r="C23" s="48"/>
      <c r="D23" s="48"/>
      <c r="E23" s="48"/>
      <c r="F23" s="48"/>
    </row>
    <row r="24" spans="1:6" x14ac:dyDescent="0.25">
      <c r="A24" s="8" t="s">
        <v>63</v>
      </c>
      <c r="B24" s="48"/>
      <c r="C24" s="48"/>
      <c r="D24" s="48"/>
      <c r="E24" s="48"/>
      <c r="F24" s="48"/>
    </row>
    <row r="25" spans="1:6" x14ac:dyDescent="0.25">
      <c r="A25" s="8" t="s">
        <v>44</v>
      </c>
      <c r="B25" s="48"/>
      <c r="C25" s="48"/>
      <c r="D25" s="48"/>
      <c r="E25" s="48"/>
      <c r="F25" s="48"/>
    </row>
    <row r="26" spans="1:6" x14ac:dyDescent="0.25">
      <c r="A26" s="8" t="s">
        <v>20</v>
      </c>
      <c r="B26" s="48"/>
      <c r="C26" s="48"/>
      <c r="D26" s="48"/>
      <c r="E26" s="48"/>
      <c r="F26" s="48"/>
    </row>
    <row r="27" spans="1:6" ht="49.5" customHeight="1" x14ac:dyDescent="0.25">
      <c r="A27" s="9" t="s">
        <v>47</v>
      </c>
      <c r="B27" s="56"/>
      <c r="C27" s="57"/>
      <c r="D27" s="57"/>
      <c r="E27" s="57"/>
      <c r="F27" s="58"/>
    </row>
    <row r="28" spans="1:6" x14ac:dyDescent="0.25">
      <c r="A28" s="10" t="s">
        <v>17</v>
      </c>
      <c r="B28" s="48"/>
      <c r="C28" s="48"/>
      <c r="D28" s="48"/>
      <c r="E28" s="48"/>
      <c r="F28" s="48"/>
    </row>
    <row r="29" spans="1:6" ht="69" customHeight="1" thickBot="1" x14ac:dyDescent="0.3">
      <c r="A29" s="9" t="s">
        <v>45</v>
      </c>
      <c r="B29" s="56"/>
      <c r="C29" s="57"/>
      <c r="D29" s="57"/>
      <c r="E29" s="57"/>
      <c r="F29" s="58"/>
    </row>
    <row r="30" spans="1:6" ht="62.25" customHeight="1" thickBot="1" x14ac:dyDescent="0.3">
      <c r="A30" s="9" t="s">
        <v>46</v>
      </c>
      <c r="B30" s="45">
        <f>ROUND(IF(B19="PPA/lease",B17*200,0),-3)</f>
        <v>0</v>
      </c>
      <c r="C30" s="46"/>
      <c r="D30" s="46"/>
      <c r="E30" s="46"/>
      <c r="F30" s="47"/>
    </row>
    <row r="31" spans="1:6" ht="15" customHeight="1" x14ac:dyDescent="0.25">
      <c r="A31" s="9" t="s">
        <v>21</v>
      </c>
      <c r="B31" s="34"/>
      <c r="C31" s="34"/>
      <c r="D31" s="34"/>
      <c r="E31" s="34"/>
      <c r="F31" s="34"/>
    </row>
    <row r="32" spans="1:6" ht="15" customHeight="1" x14ac:dyDescent="0.25">
      <c r="A32" s="9"/>
      <c r="B32" s="34"/>
      <c r="C32" s="34"/>
      <c r="D32" s="34"/>
      <c r="E32" s="34"/>
      <c r="F32" s="34"/>
    </row>
    <row r="33" spans="1:6" x14ac:dyDescent="0.25">
      <c r="A33" s="13" t="s">
        <v>8</v>
      </c>
      <c r="B33" s="17"/>
      <c r="C33" s="17"/>
      <c r="D33" s="17"/>
      <c r="E33" s="17"/>
      <c r="F33" s="17"/>
    </row>
    <row r="34" spans="1:6" x14ac:dyDescent="0.25">
      <c r="A34" s="11" t="s">
        <v>15</v>
      </c>
      <c r="B34" s="65">
        <v>0</v>
      </c>
      <c r="C34" s="65"/>
      <c r="D34" s="65"/>
      <c r="E34" s="65"/>
      <c r="F34" s="65"/>
    </row>
    <row r="35" spans="1:6" ht="30" x14ac:dyDescent="0.25">
      <c r="A35" s="11" t="s">
        <v>11</v>
      </c>
      <c r="B35" s="66">
        <v>0</v>
      </c>
      <c r="C35" s="66"/>
      <c r="D35" s="66"/>
      <c r="E35" s="66"/>
      <c r="F35" s="66"/>
    </row>
    <row r="36" spans="1:6" ht="30" x14ac:dyDescent="0.25">
      <c r="A36" s="11" t="s">
        <v>14</v>
      </c>
      <c r="B36" s="37"/>
      <c r="C36" s="37"/>
      <c r="D36" s="37"/>
      <c r="E36" s="37"/>
      <c r="F36" s="37"/>
    </row>
    <row r="37" spans="1:6" x14ac:dyDescent="0.25">
      <c r="A37" s="15" t="s">
        <v>12</v>
      </c>
      <c r="B37" s="67"/>
      <c r="C37" s="67"/>
      <c r="D37" s="67"/>
      <c r="E37" s="67"/>
      <c r="F37" s="17"/>
    </row>
    <row r="38" spans="1:6" x14ac:dyDescent="0.25">
      <c r="A38" s="12" t="s">
        <v>13</v>
      </c>
      <c r="B38" s="65">
        <v>0</v>
      </c>
      <c r="C38" s="65"/>
      <c r="D38" s="65"/>
      <c r="E38" s="65"/>
      <c r="F38" s="17"/>
    </row>
    <row r="39" spans="1:6" s="2" customFormat="1" ht="30" x14ac:dyDescent="0.25">
      <c r="A39" s="2" t="s">
        <v>55</v>
      </c>
      <c r="B39" s="64">
        <f>B34-B35-B38</f>
        <v>0</v>
      </c>
      <c r="C39" s="64"/>
      <c r="D39" s="64"/>
      <c r="E39" s="64"/>
    </row>
    <row r="40" spans="1:6" x14ac:dyDescent="0.25">
      <c r="A40" s="11" t="s">
        <v>49</v>
      </c>
      <c r="B40" s="61">
        <v>0</v>
      </c>
      <c r="C40" s="62"/>
      <c r="D40" s="62"/>
      <c r="E40" s="63"/>
    </row>
    <row r="41" spans="1:6" ht="45" x14ac:dyDescent="0.25">
      <c r="A41" s="2" t="s">
        <v>73</v>
      </c>
      <c r="B41" s="64">
        <f>ROUND(B39*B40,-3)</f>
        <v>0</v>
      </c>
      <c r="C41" s="64"/>
      <c r="D41" s="64"/>
      <c r="E41" s="64"/>
    </row>
    <row r="42" spans="1:6" x14ac:dyDescent="0.25">
      <c r="A42" s="2" t="s">
        <v>54</v>
      </c>
      <c r="B42" s="64">
        <f>IF(B19="purchase",B17*200,0)</f>
        <v>0</v>
      </c>
      <c r="C42" s="64"/>
      <c r="D42" s="64"/>
      <c r="E42" s="64"/>
    </row>
    <row r="43" spans="1:6" ht="30" x14ac:dyDescent="0.25">
      <c r="A43" s="2" t="s">
        <v>53</v>
      </c>
      <c r="B43" s="71">
        <f>B41+B42</f>
        <v>0</v>
      </c>
      <c r="C43" s="72"/>
      <c r="D43" s="72"/>
      <c r="E43" s="73"/>
    </row>
    <row r="44" spans="1:6" ht="30" x14ac:dyDescent="0.25">
      <c r="A44" s="2" t="s">
        <v>52</v>
      </c>
      <c r="B44" s="74">
        <f>ROUND(B43*2.5%,-3)</f>
        <v>0</v>
      </c>
      <c r="C44" s="64"/>
      <c r="D44" s="64"/>
      <c r="E44" s="64"/>
    </row>
    <row r="45" spans="1:6" ht="45" x14ac:dyDescent="0.25">
      <c r="A45" s="36" t="s">
        <v>56</v>
      </c>
      <c r="B45" s="74">
        <f>B43+B44</f>
        <v>0</v>
      </c>
      <c r="C45" s="64"/>
      <c r="D45" s="64"/>
      <c r="E45" s="64"/>
    </row>
    <row r="46" spans="1:6" x14ac:dyDescent="0.25">
      <c r="A46" s="2" t="s">
        <v>51</v>
      </c>
      <c r="B46" s="75">
        <v>0</v>
      </c>
      <c r="C46" s="76"/>
      <c r="D46" s="76"/>
      <c r="E46" s="77"/>
    </row>
    <row r="47" spans="1:6" ht="45" x14ac:dyDescent="0.25">
      <c r="A47" s="2" t="s">
        <v>57</v>
      </c>
      <c r="B47" s="68">
        <f>ROUND(B34*B46,-3)</f>
        <v>0</v>
      </c>
      <c r="C47" s="69"/>
      <c r="D47" s="69"/>
      <c r="E47" s="70"/>
    </row>
    <row r="48" spans="1:6" ht="30" x14ac:dyDescent="0.25">
      <c r="A48" s="2" t="s">
        <v>58</v>
      </c>
      <c r="B48" s="68">
        <f>B47+B34</f>
        <v>0</v>
      </c>
      <c r="C48" s="69"/>
      <c r="D48" s="69"/>
      <c r="E48" s="70"/>
    </row>
    <row r="49" spans="1:5" x14ac:dyDescent="0.25">
      <c r="A49" s="2"/>
      <c r="B49" s="18"/>
      <c r="C49" s="19"/>
      <c r="D49" s="19"/>
      <c r="E49" s="19"/>
    </row>
    <row r="50" spans="1:5" x14ac:dyDescent="0.25">
      <c r="A50" s="38" t="s">
        <v>62</v>
      </c>
      <c r="B50" s="36"/>
      <c r="C50" s="36"/>
      <c r="D50" s="36"/>
      <c r="E50" s="36"/>
    </row>
    <row r="51" spans="1:5" x14ac:dyDescent="0.25">
      <c r="A51" s="36"/>
      <c r="B51" s="36"/>
      <c r="C51" s="36"/>
      <c r="D51" s="36"/>
      <c r="E51" s="36"/>
    </row>
    <row r="52" spans="1:5" ht="15.75" thickBot="1" x14ac:dyDescent="0.3">
      <c r="A52" s="14" t="s">
        <v>60</v>
      </c>
      <c r="B52" s="36"/>
      <c r="C52" s="36"/>
      <c r="D52" s="36"/>
      <c r="E52" s="36"/>
    </row>
    <row r="53" spans="1:5" ht="15.75" thickBot="1" x14ac:dyDescent="0.3">
      <c r="A53" s="40" t="s">
        <v>26</v>
      </c>
      <c r="B53" s="41">
        <f>B30</f>
        <v>0</v>
      </c>
      <c r="C53" s="42"/>
      <c r="D53" s="36"/>
      <c r="E53" s="36"/>
    </row>
    <row r="54" spans="1:5" x14ac:dyDescent="0.25">
      <c r="A54" s="36"/>
      <c r="B54" s="36"/>
      <c r="C54" s="36"/>
      <c r="D54" s="36"/>
      <c r="E54" s="36"/>
    </row>
    <row r="55" spans="1:5" x14ac:dyDescent="0.25">
      <c r="A55" s="36"/>
      <c r="B55" s="36"/>
      <c r="C55" s="36"/>
      <c r="D55" s="36"/>
      <c r="E55" s="36"/>
    </row>
    <row r="56" spans="1:5" ht="15.75" thickBot="1" x14ac:dyDescent="0.3">
      <c r="A56" s="14" t="s">
        <v>59</v>
      </c>
      <c r="B56" s="36"/>
      <c r="C56" s="36"/>
      <c r="D56" s="36"/>
      <c r="E56" s="36"/>
    </row>
    <row r="57" spans="1:5" x14ac:dyDescent="0.25">
      <c r="A57" s="23" t="s">
        <v>22</v>
      </c>
      <c r="B57" s="24">
        <f>SUM(B58:B60)</f>
        <v>0</v>
      </c>
      <c r="C57" s="33" t="e">
        <f>B57/B63</f>
        <v>#DIV/0!</v>
      </c>
      <c r="D57" s="35"/>
      <c r="E57" s="35"/>
    </row>
    <row r="58" spans="1:5" x14ac:dyDescent="0.25">
      <c r="A58" s="25" t="s">
        <v>24</v>
      </c>
      <c r="B58" s="21">
        <f>B41</f>
        <v>0</v>
      </c>
      <c r="C58" s="26" t="s">
        <v>23</v>
      </c>
      <c r="D58" s="35"/>
      <c r="E58" s="35"/>
    </row>
    <row r="59" spans="1:5" x14ac:dyDescent="0.25">
      <c r="A59" s="25" t="s">
        <v>26</v>
      </c>
      <c r="B59" s="21">
        <f>B42</f>
        <v>0</v>
      </c>
      <c r="C59" s="26" t="s">
        <v>25</v>
      </c>
      <c r="D59" s="35"/>
      <c r="E59" s="35"/>
    </row>
    <row r="60" spans="1:5" x14ac:dyDescent="0.25">
      <c r="A60" s="25" t="s">
        <v>28</v>
      </c>
      <c r="B60" s="21">
        <f>B44</f>
        <v>0</v>
      </c>
      <c r="C60" s="27" t="s">
        <v>27</v>
      </c>
    </row>
    <row r="61" spans="1:5" x14ac:dyDescent="0.25">
      <c r="A61" s="28" t="s">
        <v>29</v>
      </c>
      <c r="B61" s="22">
        <f>B35+B38</f>
        <v>0</v>
      </c>
      <c r="C61" s="29" t="e">
        <f>B61/B63</f>
        <v>#DIV/0!</v>
      </c>
    </row>
    <row r="62" spans="1:5" ht="15.75" thickBot="1" x14ac:dyDescent="0.3">
      <c r="A62" s="28" t="s">
        <v>41</v>
      </c>
      <c r="B62" s="20">
        <f>B48-B57-B61</f>
        <v>0</v>
      </c>
      <c r="C62" s="29" t="e">
        <f>B62/B63</f>
        <v>#DIV/0!</v>
      </c>
    </row>
    <row r="63" spans="1:5" ht="15.75" thickBot="1" x14ac:dyDescent="0.3">
      <c r="A63" s="30"/>
      <c r="B63" s="31">
        <f>SUM(B57+B61+B62)</f>
        <v>0</v>
      </c>
      <c r="C63" s="32"/>
    </row>
    <row r="64" spans="1:5" x14ac:dyDescent="0.25">
      <c r="C64" s="16"/>
    </row>
    <row r="65" spans="1:3" ht="47.25" customHeight="1" x14ac:dyDescent="0.25">
      <c r="A65" s="44" t="s">
        <v>40</v>
      </c>
      <c r="B65" s="44"/>
      <c r="C65" s="44"/>
    </row>
  </sheetData>
  <sheetProtection password="DCA9" sheet="1" objects="1" scenarios="1" selectLockedCells="1"/>
  <mergeCells count="36">
    <mergeCell ref="B48:E48"/>
    <mergeCell ref="B43:E43"/>
    <mergeCell ref="B44:E44"/>
    <mergeCell ref="B45:E45"/>
    <mergeCell ref="B46:E46"/>
    <mergeCell ref="B47:E47"/>
    <mergeCell ref="B40:E40"/>
    <mergeCell ref="B41:E41"/>
    <mergeCell ref="B42:E42"/>
    <mergeCell ref="B34:F34"/>
    <mergeCell ref="B35:F35"/>
    <mergeCell ref="B37:E37"/>
    <mergeCell ref="B38:E38"/>
    <mergeCell ref="B39:E39"/>
    <mergeCell ref="B25:F25"/>
    <mergeCell ref="B10:F10"/>
    <mergeCell ref="A1:F1"/>
    <mergeCell ref="A2:F2"/>
    <mergeCell ref="A3:F3"/>
    <mergeCell ref="A6:F7"/>
    <mergeCell ref="A65:C65"/>
    <mergeCell ref="B30:F30"/>
    <mergeCell ref="B11:F11"/>
    <mergeCell ref="B14:F14"/>
    <mergeCell ref="B13:F13"/>
    <mergeCell ref="B19:F19"/>
    <mergeCell ref="B17:F17"/>
    <mergeCell ref="B18:F18"/>
    <mergeCell ref="B12:F12"/>
    <mergeCell ref="B26:F26"/>
    <mergeCell ref="B27:F27"/>
    <mergeCell ref="B23:F23"/>
    <mergeCell ref="B24:F24"/>
    <mergeCell ref="B29:F29"/>
    <mergeCell ref="B28:F28"/>
    <mergeCell ref="B22:F22"/>
  </mergeCells>
  <dataValidations count="2">
    <dataValidation type="list" allowBlank="1" showInputMessage="1" showErrorMessage="1" sqref="B29:F29 B27:F27">
      <formula1>"yes, no"</formula1>
    </dataValidation>
    <dataValidation type="list" allowBlank="1" showInputMessage="1" showErrorMessage="1" sqref="B19:F19">
      <formula1>"purchase, PPA/lease"</formula1>
    </dataValidation>
  </dataValidations>
  <pageMargins left="0.7" right="0.7" top="0.75" bottom="0.75" header="0.3" footer="0.3"/>
  <pageSetup scale="96" fitToHeight="0" orientation="portrait" r:id="rId1"/>
  <headerFooter>
    <oddFooter>&amp;CFY 2013 Capital Improvement Program Energy Efficiency Initiative July 19, 2012</oddFooter>
  </headerFooter>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opLeftCell="A13" zoomScaleNormal="100" workbookViewId="0">
      <selection activeCell="A33" sqref="A33"/>
    </sheetView>
  </sheetViews>
  <sheetFormatPr defaultRowHeight="15" x14ac:dyDescent="0.25"/>
  <cols>
    <col min="1" max="1" width="65.140625" customWidth="1"/>
    <col min="2" max="2" width="10.5703125" customWidth="1"/>
    <col min="3" max="3" width="7.42578125" customWidth="1"/>
    <col min="4" max="5" width="0.7109375" customWidth="1"/>
    <col min="6" max="6" width="0.28515625" customWidth="1"/>
  </cols>
  <sheetData>
    <row r="1" spans="1:6" s="1" customFormat="1" ht="18" x14ac:dyDescent="0.25">
      <c r="A1" s="59" t="s">
        <v>0</v>
      </c>
      <c r="B1" s="59"/>
      <c r="C1" s="59"/>
      <c r="D1" s="59"/>
      <c r="E1" s="59"/>
      <c r="F1" s="59"/>
    </row>
    <row r="2" spans="1:6" s="1" customFormat="1" ht="18" x14ac:dyDescent="0.25">
      <c r="A2" s="80" t="s">
        <v>1</v>
      </c>
      <c r="B2" s="80"/>
      <c r="C2" s="80"/>
      <c r="D2" s="80"/>
      <c r="E2" s="80"/>
      <c r="F2" s="80"/>
    </row>
    <row r="3" spans="1:6" s="1" customFormat="1" ht="18" x14ac:dyDescent="0.25">
      <c r="A3" s="59" t="s">
        <v>19</v>
      </c>
      <c r="B3" s="59"/>
      <c r="C3" s="59"/>
      <c r="D3" s="59"/>
      <c r="E3" s="59"/>
      <c r="F3" s="59"/>
    </row>
    <row r="4" spans="1:6" s="1" customFormat="1" x14ac:dyDescent="0.25"/>
    <row r="5" spans="1:6" x14ac:dyDescent="0.25">
      <c r="A5" s="81" t="s">
        <v>64</v>
      </c>
      <c r="B5" s="81"/>
      <c r="C5" s="81"/>
      <c r="D5" s="81"/>
      <c r="E5" s="81"/>
    </row>
    <row r="6" spans="1:6" ht="29.25" customHeight="1" x14ac:dyDescent="0.25">
      <c r="A6" s="60" t="s">
        <v>48</v>
      </c>
      <c r="B6" s="60"/>
      <c r="C6" s="60"/>
      <c r="D6" s="60"/>
      <c r="E6" s="60"/>
      <c r="F6" s="60"/>
    </row>
    <row r="7" spans="1:6" ht="29.25" customHeight="1" x14ac:dyDescent="0.25">
      <c r="A7" s="60"/>
      <c r="B7" s="60"/>
      <c r="C7" s="60"/>
      <c r="D7" s="60"/>
      <c r="E7" s="60"/>
      <c r="F7" s="60"/>
    </row>
    <row r="9" spans="1:6" s="4" customFormat="1" x14ac:dyDescent="0.25">
      <c r="A9" s="13" t="s">
        <v>2</v>
      </c>
    </row>
    <row r="10" spans="1:6" x14ac:dyDescent="0.25">
      <c r="A10" s="3" t="s">
        <v>3</v>
      </c>
      <c r="B10" s="48" t="s">
        <v>30</v>
      </c>
      <c r="C10" s="48"/>
      <c r="D10" s="48"/>
      <c r="E10" s="48"/>
      <c r="F10" s="48"/>
    </row>
    <row r="11" spans="1:6" x14ac:dyDescent="0.25">
      <c r="A11" s="3" t="s">
        <v>9</v>
      </c>
      <c r="B11" s="48" t="s">
        <v>32</v>
      </c>
      <c r="C11" s="48"/>
      <c r="D11" s="48"/>
      <c r="E11" s="48"/>
      <c r="F11" s="48"/>
    </row>
    <row r="12" spans="1:6" x14ac:dyDescent="0.25">
      <c r="A12" s="3" t="s">
        <v>10</v>
      </c>
      <c r="B12" s="82">
        <v>41187</v>
      </c>
      <c r="C12" s="48"/>
      <c r="D12" s="48"/>
      <c r="E12" s="48"/>
      <c r="F12" s="48"/>
    </row>
    <row r="13" spans="1:6" x14ac:dyDescent="0.25">
      <c r="A13" s="3" t="s">
        <v>4</v>
      </c>
      <c r="B13" s="48">
        <v>1</v>
      </c>
      <c r="C13" s="48"/>
      <c r="D13" s="48"/>
      <c r="E13" s="48"/>
      <c r="F13" s="48"/>
    </row>
    <row r="14" spans="1:6" ht="60" customHeight="1" x14ac:dyDescent="0.25">
      <c r="A14" s="5" t="s">
        <v>5</v>
      </c>
      <c r="B14" s="49" t="s">
        <v>31</v>
      </c>
      <c r="C14" s="50"/>
      <c r="D14" s="50"/>
      <c r="E14" s="50"/>
      <c r="F14" s="51"/>
    </row>
    <row r="16" spans="1:6" x14ac:dyDescent="0.25">
      <c r="A16" s="13" t="s">
        <v>6</v>
      </c>
    </row>
    <row r="17" spans="1:6" x14ac:dyDescent="0.25">
      <c r="A17" s="6" t="s">
        <v>7</v>
      </c>
      <c r="B17" s="53">
        <v>200</v>
      </c>
      <c r="C17" s="54"/>
      <c r="D17" s="54"/>
      <c r="E17" s="54"/>
      <c r="F17" s="55"/>
    </row>
    <row r="18" spans="1:6" x14ac:dyDescent="0.25">
      <c r="A18" s="6" t="s">
        <v>18</v>
      </c>
      <c r="B18" s="83">
        <v>245000</v>
      </c>
      <c r="C18" s="84"/>
      <c r="D18" s="84"/>
      <c r="E18" s="84"/>
      <c r="F18" s="85"/>
    </row>
    <row r="19" spans="1:6" ht="42" customHeight="1" x14ac:dyDescent="0.25">
      <c r="A19" s="7" t="s">
        <v>42</v>
      </c>
      <c r="B19" s="52" t="s">
        <v>33</v>
      </c>
      <c r="C19" s="52"/>
      <c r="D19" s="52"/>
      <c r="E19" s="52"/>
      <c r="F19" s="52"/>
    </row>
    <row r="20" spans="1:6" x14ac:dyDescent="0.25">
      <c r="A20" s="43" t="s">
        <v>66</v>
      </c>
    </row>
    <row r="22" spans="1:6" x14ac:dyDescent="0.25">
      <c r="A22" s="14" t="s">
        <v>61</v>
      </c>
      <c r="B22" s="8"/>
      <c r="C22" s="8"/>
      <c r="D22" s="8"/>
      <c r="E22" s="8"/>
      <c r="F22" s="8"/>
    </row>
    <row r="23" spans="1:6" x14ac:dyDescent="0.25">
      <c r="A23" s="8" t="s">
        <v>16</v>
      </c>
      <c r="B23" s="48" t="s">
        <v>34</v>
      </c>
      <c r="C23" s="48"/>
      <c r="D23" s="48"/>
      <c r="E23" s="48"/>
      <c r="F23" s="48"/>
    </row>
    <row r="24" spans="1:6" x14ac:dyDescent="0.25">
      <c r="A24" s="8" t="s">
        <v>43</v>
      </c>
      <c r="B24" s="48">
        <v>0</v>
      </c>
      <c r="C24" s="48"/>
      <c r="D24" s="48"/>
      <c r="E24" s="48"/>
      <c r="F24" s="48"/>
    </row>
    <row r="25" spans="1:6" x14ac:dyDescent="0.25">
      <c r="A25" s="8" t="s">
        <v>63</v>
      </c>
      <c r="B25" s="48" t="s">
        <v>35</v>
      </c>
      <c r="C25" s="48"/>
      <c r="D25" s="48"/>
      <c r="E25" s="48"/>
      <c r="F25" s="48"/>
    </row>
    <row r="26" spans="1:6" x14ac:dyDescent="0.25">
      <c r="A26" s="8" t="s">
        <v>44</v>
      </c>
      <c r="B26" s="48" t="s">
        <v>36</v>
      </c>
      <c r="C26" s="48"/>
      <c r="D26" s="48"/>
      <c r="E26" s="48"/>
      <c r="F26" s="48"/>
    </row>
    <row r="27" spans="1:6" x14ac:dyDescent="0.25">
      <c r="A27" s="8" t="s">
        <v>20</v>
      </c>
      <c r="B27" s="48" t="s">
        <v>65</v>
      </c>
      <c r="C27" s="48"/>
      <c r="D27" s="48"/>
      <c r="E27" s="48"/>
      <c r="F27" s="48"/>
    </row>
    <row r="28" spans="1:6" ht="49.5" customHeight="1" x14ac:dyDescent="0.25">
      <c r="A28" s="9" t="s">
        <v>47</v>
      </c>
      <c r="B28" s="56" t="s">
        <v>37</v>
      </c>
      <c r="C28" s="57"/>
      <c r="D28" s="57"/>
      <c r="E28" s="57"/>
      <c r="F28" s="58"/>
    </row>
    <row r="29" spans="1:6" x14ac:dyDescent="0.25">
      <c r="A29" s="10" t="s">
        <v>17</v>
      </c>
      <c r="B29" s="48" t="s">
        <v>36</v>
      </c>
      <c r="C29" s="48"/>
      <c r="D29" s="48"/>
      <c r="E29" s="48"/>
      <c r="F29" s="48"/>
    </row>
    <row r="30" spans="1:6" ht="69" customHeight="1" thickBot="1" x14ac:dyDescent="0.3">
      <c r="A30" s="9" t="s">
        <v>45</v>
      </c>
      <c r="B30" s="56" t="s">
        <v>37</v>
      </c>
      <c r="C30" s="57"/>
      <c r="D30" s="57"/>
      <c r="E30" s="57"/>
      <c r="F30" s="58"/>
    </row>
    <row r="31" spans="1:6" ht="62.25" customHeight="1" thickBot="1" x14ac:dyDescent="0.3">
      <c r="A31" s="9" t="s">
        <v>46</v>
      </c>
      <c r="B31" s="45">
        <f>ROUND(IF(B19="PPA/lease",B17*200,0),-3)</f>
        <v>40000</v>
      </c>
      <c r="C31" s="46"/>
      <c r="D31" s="46"/>
      <c r="E31" s="46"/>
      <c r="F31" s="47"/>
    </row>
    <row r="32" spans="1:6" ht="15" customHeight="1" x14ac:dyDescent="0.25">
      <c r="A32" s="9" t="s">
        <v>21</v>
      </c>
      <c r="B32" s="34"/>
      <c r="C32" s="34"/>
      <c r="D32" s="34"/>
      <c r="E32" s="34"/>
      <c r="F32" s="34"/>
    </row>
    <row r="33" spans="1:6" ht="15" customHeight="1" x14ac:dyDescent="0.25">
      <c r="A33" s="9"/>
      <c r="B33" s="34"/>
      <c r="C33" s="34"/>
      <c r="D33" s="34"/>
      <c r="E33" s="34"/>
      <c r="F33" s="34"/>
    </row>
    <row r="34" spans="1:6" x14ac:dyDescent="0.25">
      <c r="A34" s="13" t="s">
        <v>8</v>
      </c>
      <c r="B34" s="17"/>
      <c r="C34" s="17"/>
      <c r="D34" s="17"/>
      <c r="E34" s="17"/>
      <c r="F34" s="17"/>
    </row>
    <row r="35" spans="1:6" x14ac:dyDescent="0.25">
      <c r="A35" s="11" t="s">
        <v>15</v>
      </c>
      <c r="B35" s="65">
        <v>0</v>
      </c>
      <c r="C35" s="65"/>
      <c r="D35" s="65"/>
      <c r="E35" s="65"/>
      <c r="F35" s="65"/>
    </row>
    <row r="36" spans="1:6" ht="30" x14ac:dyDescent="0.25">
      <c r="A36" s="11" t="s">
        <v>11</v>
      </c>
      <c r="B36" s="66">
        <v>0</v>
      </c>
      <c r="C36" s="66"/>
      <c r="D36" s="66"/>
      <c r="E36" s="66"/>
      <c r="F36" s="66"/>
    </row>
    <row r="37" spans="1:6" ht="30" x14ac:dyDescent="0.25">
      <c r="A37" s="11" t="s">
        <v>14</v>
      </c>
      <c r="B37" s="37"/>
      <c r="C37" s="37"/>
      <c r="D37" s="37"/>
      <c r="E37" s="37"/>
      <c r="F37" s="37"/>
    </row>
    <row r="38" spans="1:6" x14ac:dyDescent="0.25">
      <c r="A38" s="15" t="s">
        <v>12</v>
      </c>
      <c r="B38" s="67"/>
      <c r="C38" s="67"/>
      <c r="D38" s="67"/>
      <c r="E38" s="67"/>
      <c r="F38" s="17"/>
    </row>
    <row r="39" spans="1:6" x14ac:dyDescent="0.25">
      <c r="A39" s="12" t="s">
        <v>13</v>
      </c>
      <c r="B39" s="65">
        <v>0</v>
      </c>
      <c r="C39" s="65"/>
      <c r="D39" s="65"/>
      <c r="E39" s="65"/>
      <c r="F39" s="17"/>
    </row>
    <row r="40" spans="1:6" s="2" customFormat="1" ht="30" x14ac:dyDescent="0.25">
      <c r="A40" s="2" t="s">
        <v>55</v>
      </c>
      <c r="B40" s="64">
        <f>B35-B36-B39</f>
        <v>0</v>
      </c>
      <c r="C40" s="64"/>
      <c r="D40" s="64"/>
      <c r="E40" s="64"/>
    </row>
    <row r="41" spans="1:6" x14ac:dyDescent="0.25">
      <c r="A41" s="11" t="s">
        <v>49</v>
      </c>
      <c r="B41" s="61">
        <v>0</v>
      </c>
      <c r="C41" s="62"/>
      <c r="D41" s="62"/>
      <c r="E41" s="63"/>
    </row>
    <row r="42" spans="1:6" ht="30" x14ac:dyDescent="0.25">
      <c r="A42" s="2" t="s">
        <v>50</v>
      </c>
      <c r="B42" s="64">
        <f>B40*B41</f>
        <v>0</v>
      </c>
      <c r="C42" s="64"/>
      <c r="D42" s="64"/>
      <c r="E42" s="64"/>
    </row>
    <row r="43" spans="1:6" x14ac:dyDescent="0.25">
      <c r="A43" s="2" t="s">
        <v>54</v>
      </c>
      <c r="B43" s="64">
        <f>IF(B19="purchase",B17*200,0)</f>
        <v>0</v>
      </c>
      <c r="C43" s="64"/>
      <c r="D43" s="64"/>
      <c r="E43" s="64"/>
    </row>
    <row r="44" spans="1:6" ht="30" x14ac:dyDescent="0.25">
      <c r="A44" s="2" t="s">
        <v>53</v>
      </c>
      <c r="B44" s="71">
        <f>B42+B43</f>
        <v>0</v>
      </c>
      <c r="C44" s="72"/>
      <c r="D44" s="72"/>
      <c r="E44" s="73"/>
    </row>
    <row r="45" spans="1:6" ht="30" x14ac:dyDescent="0.25">
      <c r="A45" s="2" t="s">
        <v>52</v>
      </c>
      <c r="B45" s="74">
        <f>ROUND(B44*2.5%,-3)</f>
        <v>0</v>
      </c>
      <c r="C45" s="64"/>
      <c r="D45" s="64"/>
      <c r="E45" s="64"/>
    </row>
    <row r="46" spans="1:6" ht="45" x14ac:dyDescent="0.25">
      <c r="A46" s="39" t="s">
        <v>56</v>
      </c>
      <c r="B46" s="74">
        <f>B44+B45</f>
        <v>0</v>
      </c>
      <c r="C46" s="64"/>
      <c r="D46" s="64"/>
      <c r="E46" s="64"/>
    </row>
    <row r="47" spans="1:6" x14ac:dyDescent="0.25">
      <c r="A47" s="2" t="s">
        <v>51</v>
      </c>
      <c r="B47" s="61">
        <v>0</v>
      </c>
      <c r="C47" s="78"/>
      <c r="D47" s="78"/>
      <c r="E47" s="79"/>
    </row>
    <row r="48" spans="1:6" ht="45" x14ac:dyDescent="0.25">
      <c r="A48" s="2" t="s">
        <v>57</v>
      </c>
      <c r="B48" s="68">
        <f>ROUND(B35*B47,-3)</f>
        <v>0</v>
      </c>
      <c r="C48" s="69"/>
      <c r="D48" s="69"/>
      <c r="E48" s="70"/>
    </row>
    <row r="49" spans="1:5" ht="30" x14ac:dyDescent="0.25">
      <c r="A49" s="2" t="s">
        <v>58</v>
      </c>
      <c r="B49" s="68">
        <f>B48+B35</f>
        <v>0</v>
      </c>
      <c r="C49" s="69"/>
      <c r="D49" s="69"/>
      <c r="E49" s="70"/>
    </row>
    <row r="50" spans="1:5" x14ac:dyDescent="0.25">
      <c r="A50" s="2"/>
      <c r="B50" s="18"/>
      <c r="C50" s="19"/>
      <c r="D50" s="19"/>
      <c r="E50" s="19"/>
    </row>
    <row r="51" spans="1:5" x14ac:dyDescent="0.25">
      <c r="A51" s="39" t="s">
        <v>62</v>
      </c>
      <c r="B51" s="39"/>
      <c r="C51" s="39"/>
      <c r="D51" s="39"/>
      <c r="E51" s="39"/>
    </row>
    <row r="52" spans="1:5" x14ac:dyDescent="0.25">
      <c r="A52" s="39"/>
      <c r="B52" s="39"/>
      <c r="C52" s="39"/>
      <c r="D52" s="39"/>
      <c r="E52" s="39"/>
    </row>
    <row r="53" spans="1:5" ht="15.75" thickBot="1" x14ac:dyDescent="0.3">
      <c r="A53" s="14" t="s">
        <v>60</v>
      </c>
      <c r="B53" s="39"/>
      <c r="C53" s="39"/>
      <c r="D53" s="39"/>
      <c r="E53" s="39"/>
    </row>
    <row r="54" spans="1:5" ht="15.75" thickBot="1" x14ac:dyDescent="0.3">
      <c r="A54" s="40" t="s">
        <v>26</v>
      </c>
      <c r="B54" s="41">
        <f>B31</f>
        <v>40000</v>
      </c>
      <c r="C54" s="42"/>
      <c r="D54" s="39"/>
      <c r="E54" s="39"/>
    </row>
    <row r="55" spans="1:5" x14ac:dyDescent="0.25">
      <c r="A55" s="39"/>
      <c r="B55" s="39"/>
      <c r="C55" s="39"/>
      <c r="D55" s="39"/>
      <c r="E55" s="39"/>
    </row>
    <row r="56" spans="1:5" x14ac:dyDescent="0.25">
      <c r="A56" s="39"/>
      <c r="B56" s="39"/>
      <c r="C56" s="39"/>
      <c r="D56" s="39"/>
      <c r="E56" s="39"/>
    </row>
    <row r="57" spans="1:5" ht="15.75" thickBot="1" x14ac:dyDescent="0.3">
      <c r="A57" s="14" t="s">
        <v>59</v>
      </c>
      <c r="B57" s="39"/>
      <c r="C57" s="39"/>
      <c r="D57" s="39"/>
      <c r="E57" s="39"/>
    </row>
    <row r="58" spans="1:5" x14ac:dyDescent="0.25">
      <c r="A58" s="23" t="s">
        <v>22</v>
      </c>
      <c r="B58" s="24">
        <f>SUM(B59:B61)</f>
        <v>0</v>
      </c>
      <c r="C58" s="33" t="e">
        <f>B58/B64</f>
        <v>#DIV/0!</v>
      </c>
      <c r="D58" s="39"/>
      <c r="E58" s="39"/>
    </row>
    <row r="59" spans="1:5" x14ac:dyDescent="0.25">
      <c r="A59" s="25" t="s">
        <v>67</v>
      </c>
      <c r="B59" s="21">
        <f>B42</f>
        <v>0</v>
      </c>
      <c r="C59" s="26" t="s">
        <v>23</v>
      </c>
      <c r="D59" s="39"/>
      <c r="E59" s="39"/>
    </row>
    <row r="60" spans="1:5" x14ac:dyDescent="0.25">
      <c r="A60" s="25" t="s">
        <v>68</v>
      </c>
      <c r="B60" s="21">
        <f>B43</f>
        <v>0</v>
      </c>
      <c r="C60" s="26" t="s">
        <v>25</v>
      </c>
      <c r="D60" s="39"/>
      <c r="E60" s="39"/>
    </row>
    <row r="61" spans="1:5" x14ac:dyDescent="0.25">
      <c r="A61" s="25" t="s">
        <v>69</v>
      </c>
      <c r="B61" s="21">
        <f>B45</f>
        <v>0</v>
      </c>
      <c r="C61" s="27" t="s">
        <v>27</v>
      </c>
    </row>
    <row r="62" spans="1:5" x14ac:dyDescent="0.25">
      <c r="A62" s="28" t="s">
        <v>70</v>
      </c>
      <c r="B62" s="22">
        <f>B36+B39</f>
        <v>0</v>
      </c>
      <c r="C62" s="29" t="e">
        <f>B62/B64</f>
        <v>#DIV/0!</v>
      </c>
    </row>
    <row r="63" spans="1:5" ht="15.75" thickBot="1" x14ac:dyDescent="0.3">
      <c r="A63" s="28" t="s">
        <v>41</v>
      </c>
      <c r="B63" s="20">
        <f>B49-B58-B62</f>
        <v>0</v>
      </c>
      <c r="C63" s="29" t="e">
        <f>B63/B64</f>
        <v>#DIV/0!</v>
      </c>
    </row>
    <row r="64" spans="1:5" ht="15.75" thickBot="1" x14ac:dyDescent="0.3">
      <c r="A64" s="30"/>
      <c r="B64" s="31">
        <f>SUM(B58+B62+B63)</f>
        <v>0</v>
      </c>
      <c r="C64" s="32"/>
    </row>
    <row r="65" spans="1:3" x14ac:dyDescent="0.25">
      <c r="C65" s="16"/>
    </row>
    <row r="66" spans="1:3" ht="47.25" customHeight="1" x14ac:dyDescent="0.25">
      <c r="A66" s="44" t="s">
        <v>72</v>
      </c>
      <c r="B66" s="44"/>
      <c r="C66" s="44"/>
    </row>
  </sheetData>
  <sheetProtection selectLockedCells="1"/>
  <mergeCells count="37">
    <mergeCell ref="B19:F19"/>
    <mergeCell ref="A1:F1"/>
    <mergeCell ref="A2:F2"/>
    <mergeCell ref="A3:F3"/>
    <mergeCell ref="A6:F7"/>
    <mergeCell ref="B10:F10"/>
    <mergeCell ref="B11:F11"/>
    <mergeCell ref="A5:E5"/>
    <mergeCell ref="B12:F12"/>
    <mergeCell ref="B13:F13"/>
    <mergeCell ref="B14:F14"/>
    <mergeCell ref="B17:F17"/>
    <mergeCell ref="B18:F18"/>
    <mergeCell ref="B38:E38"/>
    <mergeCell ref="B23:F23"/>
    <mergeCell ref="B24:F24"/>
    <mergeCell ref="B25:F25"/>
    <mergeCell ref="B26:F26"/>
    <mergeCell ref="B27:F27"/>
    <mergeCell ref="B28:F28"/>
    <mergeCell ref="B29:F29"/>
    <mergeCell ref="B30:F30"/>
    <mergeCell ref="B31:F31"/>
    <mergeCell ref="B35:F35"/>
    <mergeCell ref="B36:F36"/>
    <mergeCell ref="A66:C66"/>
    <mergeCell ref="B39:E39"/>
    <mergeCell ref="B40:E40"/>
    <mergeCell ref="B41:E41"/>
    <mergeCell ref="B42:E42"/>
    <mergeCell ref="B43:E43"/>
    <mergeCell ref="B44:E44"/>
    <mergeCell ref="B45:E45"/>
    <mergeCell ref="B46:E46"/>
    <mergeCell ref="B47:E47"/>
    <mergeCell ref="B48:E48"/>
    <mergeCell ref="B49:E49"/>
  </mergeCells>
  <dataValidations count="2">
    <dataValidation type="list" allowBlank="1" showInputMessage="1" showErrorMessage="1" sqref="B19:F19">
      <formula1>"purchase, PPA/lease"</formula1>
    </dataValidation>
    <dataValidation type="list" allowBlank="1" showInputMessage="1" showErrorMessage="1" sqref="B30:F30 B28:F28">
      <formula1>"yes, no"</formula1>
    </dataValidation>
  </dataValidations>
  <pageMargins left="0.7" right="0.7" top="0.75" bottom="0.75" header="0.3" footer="0.3"/>
  <pageSetup scale="96" fitToHeight="0" orientation="portrait" r:id="rId1"/>
  <headerFooter>
    <oddFooter>&amp;CFY 2013 Capital Improvement Program Energy Efficiency Initiative July 19, 2012</oddFoot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opLeftCell="A41" zoomScaleNormal="100" workbookViewId="0">
      <selection activeCell="A47" sqref="A47"/>
    </sheetView>
  </sheetViews>
  <sheetFormatPr defaultRowHeight="15" x14ac:dyDescent="0.25"/>
  <cols>
    <col min="1" max="1" width="65.140625" customWidth="1"/>
    <col min="2" max="2" width="10.5703125" customWidth="1"/>
    <col min="3" max="3" width="7.42578125" customWidth="1"/>
    <col min="4" max="5" width="0.7109375" customWidth="1"/>
    <col min="6" max="6" width="0.28515625" customWidth="1"/>
  </cols>
  <sheetData>
    <row r="1" spans="1:6" s="1" customFormat="1" ht="18" x14ac:dyDescent="0.25">
      <c r="A1" s="59" t="s">
        <v>0</v>
      </c>
      <c r="B1" s="59"/>
      <c r="C1" s="59"/>
      <c r="D1" s="59"/>
      <c r="E1" s="59"/>
      <c r="F1" s="59"/>
    </row>
    <row r="2" spans="1:6" s="1" customFormat="1" ht="18" x14ac:dyDescent="0.25">
      <c r="A2" s="80" t="s">
        <v>1</v>
      </c>
      <c r="B2" s="80"/>
      <c r="C2" s="80"/>
      <c r="D2" s="80"/>
      <c r="E2" s="80"/>
      <c r="F2" s="80"/>
    </row>
    <row r="3" spans="1:6" s="1" customFormat="1" ht="18" x14ac:dyDescent="0.25">
      <c r="A3" s="59" t="s">
        <v>19</v>
      </c>
      <c r="B3" s="59"/>
      <c r="C3" s="59"/>
      <c r="D3" s="59"/>
      <c r="E3" s="59"/>
      <c r="F3" s="59"/>
    </row>
    <row r="4" spans="1:6" s="1" customFormat="1" x14ac:dyDescent="0.25"/>
    <row r="5" spans="1:6" x14ac:dyDescent="0.25">
      <c r="A5" s="81" t="s">
        <v>64</v>
      </c>
      <c r="B5" s="81"/>
      <c r="C5" s="81"/>
      <c r="D5" s="81"/>
      <c r="E5" s="81"/>
    </row>
    <row r="6" spans="1:6" ht="29.25" customHeight="1" x14ac:dyDescent="0.25">
      <c r="A6" s="60" t="s">
        <v>48</v>
      </c>
      <c r="B6" s="60"/>
      <c r="C6" s="60"/>
      <c r="D6" s="60"/>
      <c r="E6" s="60"/>
      <c r="F6" s="60"/>
    </row>
    <row r="7" spans="1:6" ht="29.25" customHeight="1" x14ac:dyDescent="0.25">
      <c r="A7" s="60"/>
      <c r="B7" s="60"/>
      <c r="C7" s="60"/>
      <c r="D7" s="60"/>
      <c r="E7" s="60"/>
      <c r="F7" s="60"/>
    </row>
    <row r="9" spans="1:6" s="4" customFormat="1" x14ac:dyDescent="0.25">
      <c r="A9" s="13" t="s">
        <v>2</v>
      </c>
    </row>
    <row r="10" spans="1:6" x14ac:dyDescent="0.25">
      <c r="A10" s="3" t="s">
        <v>3</v>
      </c>
      <c r="B10" s="48" t="s">
        <v>30</v>
      </c>
      <c r="C10" s="48"/>
      <c r="D10" s="48"/>
      <c r="E10" s="48"/>
      <c r="F10" s="48"/>
    </row>
    <row r="11" spans="1:6" x14ac:dyDescent="0.25">
      <c r="A11" s="3" t="s">
        <v>9</v>
      </c>
      <c r="B11" s="48" t="s">
        <v>32</v>
      </c>
      <c r="C11" s="48"/>
      <c r="D11" s="48"/>
      <c r="E11" s="48"/>
      <c r="F11" s="48"/>
    </row>
    <row r="12" spans="1:6" x14ac:dyDescent="0.25">
      <c r="A12" s="3" t="s">
        <v>10</v>
      </c>
      <c r="B12" s="82">
        <v>41187</v>
      </c>
      <c r="C12" s="48"/>
      <c r="D12" s="48"/>
      <c r="E12" s="48"/>
      <c r="F12" s="48"/>
    </row>
    <row r="13" spans="1:6" x14ac:dyDescent="0.25">
      <c r="A13" s="3" t="s">
        <v>4</v>
      </c>
      <c r="B13" s="48">
        <v>1</v>
      </c>
      <c r="C13" s="48"/>
      <c r="D13" s="48"/>
      <c r="E13" s="48"/>
      <c r="F13" s="48"/>
    </row>
    <row r="14" spans="1:6" ht="60" customHeight="1" x14ac:dyDescent="0.25">
      <c r="A14" s="5" t="s">
        <v>5</v>
      </c>
      <c r="B14" s="49" t="s">
        <v>31</v>
      </c>
      <c r="C14" s="50"/>
      <c r="D14" s="50"/>
      <c r="E14" s="50"/>
      <c r="F14" s="51"/>
    </row>
    <row r="16" spans="1:6" x14ac:dyDescent="0.25">
      <c r="A16" s="13" t="s">
        <v>6</v>
      </c>
    </row>
    <row r="17" spans="1:6" x14ac:dyDescent="0.25">
      <c r="A17" s="6" t="s">
        <v>7</v>
      </c>
      <c r="B17" s="53">
        <v>200</v>
      </c>
      <c r="C17" s="54"/>
      <c r="D17" s="54"/>
      <c r="E17" s="54"/>
      <c r="F17" s="55"/>
    </row>
    <row r="18" spans="1:6" x14ac:dyDescent="0.25">
      <c r="A18" s="6" t="s">
        <v>18</v>
      </c>
      <c r="B18" s="83">
        <v>245000</v>
      </c>
      <c r="C18" s="84"/>
      <c r="D18" s="84"/>
      <c r="E18" s="84"/>
      <c r="F18" s="85"/>
    </row>
    <row r="19" spans="1:6" ht="42" customHeight="1" x14ac:dyDescent="0.25">
      <c r="A19" s="7" t="s">
        <v>42</v>
      </c>
      <c r="B19" s="52" t="s">
        <v>38</v>
      </c>
      <c r="C19" s="52"/>
      <c r="D19" s="52"/>
      <c r="E19" s="52"/>
      <c r="F19" s="52"/>
    </row>
    <row r="20" spans="1:6" x14ac:dyDescent="0.25">
      <c r="A20" s="43" t="s">
        <v>66</v>
      </c>
    </row>
    <row r="22" spans="1:6" x14ac:dyDescent="0.25">
      <c r="A22" s="14" t="s">
        <v>61</v>
      </c>
      <c r="B22" s="8"/>
      <c r="C22" s="8"/>
      <c r="D22" s="8"/>
      <c r="E22" s="8"/>
      <c r="F22" s="8"/>
    </row>
    <row r="23" spans="1:6" x14ac:dyDescent="0.25">
      <c r="A23" s="8" t="s">
        <v>16</v>
      </c>
      <c r="B23" s="48"/>
      <c r="C23" s="48"/>
      <c r="D23" s="48"/>
      <c r="E23" s="48"/>
      <c r="F23" s="48"/>
    </row>
    <row r="24" spans="1:6" x14ac:dyDescent="0.25">
      <c r="A24" s="8" t="s">
        <v>43</v>
      </c>
      <c r="B24" s="48"/>
      <c r="C24" s="48"/>
      <c r="D24" s="48"/>
      <c r="E24" s="48"/>
      <c r="F24" s="48"/>
    </row>
    <row r="25" spans="1:6" x14ac:dyDescent="0.25">
      <c r="A25" s="8" t="s">
        <v>63</v>
      </c>
      <c r="B25" s="48"/>
      <c r="C25" s="48"/>
      <c r="D25" s="48"/>
      <c r="E25" s="48"/>
      <c r="F25" s="48"/>
    </row>
    <row r="26" spans="1:6" x14ac:dyDescent="0.25">
      <c r="A26" s="8" t="s">
        <v>44</v>
      </c>
      <c r="B26" s="48"/>
      <c r="C26" s="48"/>
      <c r="D26" s="48"/>
      <c r="E26" s="48"/>
      <c r="F26" s="48"/>
    </row>
    <row r="27" spans="1:6" x14ac:dyDescent="0.25">
      <c r="A27" s="8" t="s">
        <v>20</v>
      </c>
      <c r="B27" s="48"/>
      <c r="C27" s="48"/>
      <c r="D27" s="48"/>
      <c r="E27" s="48"/>
      <c r="F27" s="48"/>
    </row>
    <row r="28" spans="1:6" ht="49.5" customHeight="1" x14ac:dyDescent="0.25">
      <c r="A28" s="9" t="s">
        <v>47</v>
      </c>
      <c r="B28" s="56"/>
      <c r="C28" s="57"/>
      <c r="D28" s="57"/>
      <c r="E28" s="57"/>
      <c r="F28" s="58"/>
    </row>
    <row r="29" spans="1:6" x14ac:dyDescent="0.25">
      <c r="A29" s="10" t="s">
        <v>17</v>
      </c>
      <c r="B29" s="48"/>
      <c r="C29" s="48"/>
      <c r="D29" s="48"/>
      <c r="E29" s="48"/>
      <c r="F29" s="48"/>
    </row>
    <row r="30" spans="1:6" ht="69" customHeight="1" thickBot="1" x14ac:dyDescent="0.3">
      <c r="A30" s="9" t="s">
        <v>45</v>
      </c>
      <c r="B30" s="56"/>
      <c r="C30" s="57"/>
      <c r="D30" s="57"/>
      <c r="E30" s="57"/>
      <c r="F30" s="58"/>
    </row>
    <row r="31" spans="1:6" ht="62.25" customHeight="1" thickBot="1" x14ac:dyDescent="0.3">
      <c r="A31" s="9" t="s">
        <v>46</v>
      </c>
      <c r="B31" s="45">
        <f>IF(B19="PPA/lease",B17*200,0)</f>
        <v>0</v>
      </c>
      <c r="C31" s="46"/>
      <c r="D31" s="46"/>
      <c r="E31" s="46"/>
      <c r="F31" s="47"/>
    </row>
    <row r="32" spans="1:6" ht="15" customHeight="1" x14ac:dyDescent="0.25">
      <c r="A32" s="9" t="s">
        <v>21</v>
      </c>
      <c r="B32" s="34"/>
      <c r="C32" s="34"/>
      <c r="D32" s="34"/>
      <c r="E32" s="34"/>
      <c r="F32" s="34"/>
    </row>
    <row r="33" spans="1:6" ht="15" customHeight="1" x14ac:dyDescent="0.25">
      <c r="A33" s="9"/>
      <c r="B33" s="34"/>
      <c r="C33" s="34"/>
      <c r="D33" s="34"/>
      <c r="E33" s="34"/>
      <c r="F33" s="34"/>
    </row>
    <row r="34" spans="1:6" x14ac:dyDescent="0.25">
      <c r="A34" s="13" t="s">
        <v>8</v>
      </c>
      <c r="B34" s="17"/>
      <c r="C34" s="17"/>
      <c r="D34" s="17"/>
      <c r="E34" s="17"/>
      <c r="F34" s="17"/>
    </row>
    <row r="35" spans="1:6" x14ac:dyDescent="0.25">
      <c r="A35" s="11" t="s">
        <v>15</v>
      </c>
      <c r="B35" s="65">
        <v>700000</v>
      </c>
      <c r="C35" s="65"/>
      <c r="D35" s="65"/>
      <c r="E35" s="65"/>
      <c r="F35" s="65"/>
    </row>
    <row r="36" spans="1:6" ht="30" x14ac:dyDescent="0.25">
      <c r="A36" s="11" t="s">
        <v>11</v>
      </c>
      <c r="B36" s="66">
        <v>200000</v>
      </c>
      <c r="C36" s="66"/>
      <c r="D36" s="66"/>
      <c r="E36" s="66"/>
      <c r="F36" s="66"/>
    </row>
    <row r="37" spans="1:6" ht="30" x14ac:dyDescent="0.25">
      <c r="A37" s="11" t="s">
        <v>14</v>
      </c>
      <c r="B37" s="37"/>
      <c r="C37" s="37"/>
      <c r="D37" s="37"/>
      <c r="E37" s="37"/>
      <c r="F37" s="37"/>
    </row>
    <row r="38" spans="1:6" x14ac:dyDescent="0.25">
      <c r="A38" s="15" t="s">
        <v>12</v>
      </c>
      <c r="B38" s="67" t="s">
        <v>39</v>
      </c>
      <c r="C38" s="67"/>
      <c r="D38" s="67"/>
      <c r="E38" s="67"/>
      <c r="F38" s="17"/>
    </row>
    <row r="39" spans="1:6" x14ac:dyDescent="0.25">
      <c r="A39" s="12" t="s">
        <v>13</v>
      </c>
      <c r="B39" s="65">
        <v>75000</v>
      </c>
      <c r="C39" s="65"/>
      <c r="D39" s="65"/>
      <c r="E39" s="65"/>
      <c r="F39" s="17"/>
    </row>
    <row r="40" spans="1:6" s="2" customFormat="1" ht="30" x14ac:dyDescent="0.25">
      <c r="A40" s="2" t="s">
        <v>55</v>
      </c>
      <c r="B40" s="64">
        <f>B35-B36-B39</f>
        <v>425000</v>
      </c>
      <c r="C40" s="64"/>
      <c r="D40" s="64"/>
      <c r="E40" s="64"/>
    </row>
    <row r="41" spans="1:6" x14ac:dyDescent="0.25">
      <c r="A41" s="11" t="s">
        <v>49</v>
      </c>
      <c r="B41" s="61">
        <v>0.88</v>
      </c>
      <c r="C41" s="62"/>
      <c r="D41" s="62"/>
      <c r="E41" s="63"/>
    </row>
    <row r="42" spans="1:6" ht="45" x14ac:dyDescent="0.25">
      <c r="A42" s="2" t="s">
        <v>73</v>
      </c>
      <c r="B42" s="64">
        <f>ROUND(B40*B41,-3)</f>
        <v>374000</v>
      </c>
      <c r="C42" s="64"/>
      <c r="D42" s="64"/>
      <c r="E42" s="64"/>
    </row>
    <row r="43" spans="1:6" x14ac:dyDescent="0.25">
      <c r="A43" s="2" t="s">
        <v>54</v>
      </c>
      <c r="B43" s="64">
        <f>IF(B19="purchase",B17*200,0)</f>
        <v>40000</v>
      </c>
      <c r="C43" s="64"/>
      <c r="D43" s="64"/>
      <c r="E43" s="64"/>
    </row>
    <row r="44" spans="1:6" ht="30" x14ac:dyDescent="0.25">
      <c r="A44" s="2" t="s">
        <v>53</v>
      </c>
      <c r="B44" s="71">
        <f>B42+B43</f>
        <v>414000</v>
      </c>
      <c r="C44" s="72"/>
      <c r="D44" s="72"/>
      <c r="E44" s="73"/>
    </row>
    <row r="45" spans="1:6" ht="30" x14ac:dyDescent="0.25">
      <c r="A45" s="2" t="s">
        <v>52</v>
      </c>
      <c r="B45" s="74">
        <f>ROUND(B44*2.5%,-3)</f>
        <v>10000</v>
      </c>
      <c r="C45" s="64"/>
      <c r="D45" s="64"/>
      <c r="E45" s="64"/>
    </row>
    <row r="46" spans="1:6" ht="45" x14ac:dyDescent="0.25">
      <c r="A46" s="39" t="s">
        <v>56</v>
      </c>
      <c r="B46" s="74">
        <f>B44+B45</f>
        <v>424000</v>
      </c>
      <c r="C46" s="64"/>
      <c r="D46" s="64"/>
      <c r="E46" s="64"/>
    </row>
    <row r="47" spans="1:6" x14ac:dyDescent="0.25">
      <c r="A47" s="2" t="s">
        <v>51</v>
      </c>
      <c r="B47" s="75">
        <v>2.5000000000000001E-2</v>
      </c>
      <c r="C47" s="76"/>
      <c r="D47" s="76"/>
      <c r="E47" s="77"/>
    </row>
    <row r="48" spans="1:6" ht="45" x14ac:dyDescent="0.25">
      <c r="A48" s="2" t="s">
        <v>57</v>
      </c>
      <c r="B48" s="68">
        <f>ROUND(B35*B47,-3)</f>
        <v>18000</v>
      </c>
      <c r="C48" s="69"/>
      <c r="D48" s="69"/>
      <c r="E48" s="70"/>
    </row>
    <row r="49" spans="1:5" ht="30" x14ac:dyDescent="0.25">
      <c r="A49" s="2" t="s">
        <v>58</v>
      </c>
      <c r="B49" s="68">
        <f>B48+B35</f>
        <v>718000</v>
      </c>
      <c r="C49" s="69"/>
      <c r="D49" s="69"/>
      <c r="E49" s="70"/>
    </row>
    <row r="50" spans="1:5" x14ac:dyDescent="0.25">
      <c r="A50" s="2"/>
      <c r="B50" s="18"/>
      <c r="C50" s="19"/>
      <c r="D50" s="19"/>
      <c r="E50" s="19"/>
    </row>
    <row r="51" spans="1:5" x14ac:dyDescent="0.25">
      <c r="A51" s="39" t="s">
        <v>62</v>
      </c>
      <c r="B51" s="39"/>
      <c r="C51" s="39"/>
      <c r="D51" s="39"/>
      <c r="E51" s="39"/>
    </row>
    <row r="52" spans="1:5" x14ac:dyDescent="0.25">
      <c r="A52" s="39"/>
      <c r="B52" s="39"/>
      <c r="C52" s="39"/>
      <c r="D52" s="39"/>
      <c r="E52" s="39"/>
    </row>
    <row r="53" spans="1:5" ht="15.75" thickBot="1" x14ac:dyDescent="0.3">
      <c r="A53" s="14" t="s">
        <v>60</v>
      </c>
      <c r="B53" s="39"/>
      <c r="C53" s="39"/>
      <c r="D53" s="39"/>
      <c r="E53" s="39"/>
    </row>
    <row r="54" spans="1:5" ht="15.75" thickBot="1" x14ac:dyDescent="0.3">
      <c r="A54" s="40" t="s">
        <v>26</v>
      </c>
      <c r="B54" s="41">
        <f>B31</f>
        <v>0</v>
      </c>
      <c r="C54" s="42"/>
      <c r="D54" s="39"/>
      <c r="E54" s="39"/>
    </row>
    <row r="55" spans="1:5" x14ac:dyDescent="0.25">
      <c r="A55" s="39"/>
      <c r="B55" s="39"/>
      <c r="C55" s="39"/>
      <c r="D55" s="39"/>
      <c r="E55" s="39"/>
    </row>
    <row r="56" spans="1:5" x14ac:dyDescent="0.25">
      <c r="A56" s="39"/>
      <c r="B56" s="39"/>
      <c r="C56" s="39"/>
      <c r="D56" s="39"/>
      <c r="E56" s="39"/>
    </row>
    <row r="57" spans="1:5" ht="15.75" thickBot="1" x14ac:dyDescent="0.3">
      <c r="A57" s="14" t="s">
        <v>59</v>
      </c>
      <c r="B57" s="39"/>
      <c r="C57" s="39"/>
      <c r="D57" s="39"/>
      <c r="E57" s="39"/>
    </row>
    <row r="58" spans="1:5" x14ac:dyDescent="0.25">
      <c r="A58" s="23" t="s">
        <v>22</v>
      </c>
      <c r="B58" s="24">
        <f>SUM(B59:B61)</f>
        <v>424000</v>
      </c>
      <c r="C58" s="33">
        <f>B58/B64</f>
        <v>0.59052924791086348</v>
      </c>
      <c r="D58" s="39"/>
      <c r="E58" s="39"/>
    </row>
    <row r="59" spans="1:5" x14ac:dyDescent="0.25">
      <c r="A59" s="25" t="s">
        <v>67</v>
      </c>
      <c r="B59" s="21">
        <f>B42</f>
        <v>374000</v>
      </c>
      <c r="C59" s="26" t="s">
        <v>23</v>
      </c>
      <c r="D59" s="39"/>
      <c r="E59" s="39"/>
    </row>
    <row r="60" spans="1:5" x14ac:dyDescent="0.25">
      <c r="A60" s="25" t="s">
        <v>68</v>
      </c>
      <c r="B60" s="21">
        <f>B43</f>
        <v>40000</v>
      </c>
      <c r="C60" s="26" t="s">
        <v>25</v>
      </c>
      <c r="D60" s="39"/>
      <c r="E60" s="39"/>
    </row>
    <row r="61" spans="1:5" x14ac:dyDescent="0.25">
      <c r="A61" s="25" t="s">
        <v>69</v>
      </c>
      <c r="B61" s="21">
        <f>B45</f>
        <v>10000</v>
      </c>
      <c r="C61" s="27" t="s">
        <v>27</v>
      </c>
    </row>
    <row r="62" spans="1:5" x14ac:dyDescent="0.25">
      <c r="A62" s="28" t="s">
        <v>71</v>
      </c>
      <c r="B62" s="22">
        <f>B36+B39</f>
        <v>275000</v>
      </c>
      <c r="C62" s="29">
        <f>B62/B64</f>
        <v>0.38300835654596099</v>
      </c>
    </row>
    <row r="63" spans="1:5" ht="15.75" thickBot="1" x14ac:dyDescent="0.3">
      <c r="A63" s="28" t="s">
        <v>41</v>
      </c>
      <c r="B63" s="20">
        <f>B49-B58-B62</f>
        <v>19000</v>
      </c>
      <c r="C63" s="29">
        <f>B63/B64</f>
        <v>2.6462395543175487E-2</v>
      </c>
    </row>
    <row r="64" spans="1:5" ht="15.75" thickBot="1" x14ac:dyDescent="0.3">
      <c r="A64" s="30"/>
      <c r="B64" s="31">
        <f>SUM(B58+B62+B63)</f>
        <v>718000</v>
      </c>
      <c r="C64" s="32"/>
    </row>
    <row r="65" spans="1:3" x14ac:dyDescent="0.25">
      <c r="C65" s="16"/>
    </row>
    <row r="66" spans="1:3" ht="47.25" customHeight="1" x14ac:dyDescent="0.25">
      <c r="A66" s="44" t="s">
        <v>72</v>
      </c>
      <c r="B66" s="44"/>
      <c r="C66" s="44"/>
    </row>
  </sheetData>
  <sheetProtection selectLockedCells="1"/>
  <mergeCells count="37">
    <mergeCell ref="B10:F10"/>
    <mergeCell ref="A1:F1"/>
    <mergeCell ref="A2:F2"/>
    <mergeCell ref="A3:F3"/>
    <mergeCell ref="A5:E5"/>
    <mergeCell ref="A6:F7"/>
    <mergeCell ref="B27:F27"/>
    <mergeCell ref="B11:F11"/>
    <mergeCell ref="B12:F12"/>
    <mergeCell ref="B13:F13"/>
    <mergeCell ref="B14:F14"/>
    <mergeCell ref="B17:F17"/>
    <mergeCell ref="B18:F18"/>
    <mergeCell ref="B19:F19"/>
    <mergeCell ref="B23:F23"/>
    <mergeCell ref="B24:F24"/>
    <mergeCell ref="B25:F25"/>
    <mergeCell ref="B26:F26"/>
    <mergeCell ref="B43:E43"/>
    <mergeCell ref="B28:F28"/>
    <mergeCell ref="B29:F29"/>
    <mergeCell ref="B30:F30"/>
    <mergeCell ref="B31:F31"/>
    <mergeCell ref="B35:F35"/>
    <mergeCell ref="B36:F36"/>
    <mergeCell ref="B38:E38"/>
    <mergeCell ref="B39:E39"/>
    <mergeCell ref="B40:E40"/>
    <mergeCell ref="B41:E41"/>
    <mergeCell ref="B42:E42"/>
    <mergeCell ref="A66:C66"/>
    <mergeCell ref="B44:E44"/>
    <mergeCell ref="B45:E45"/>
    <mergeCell ref="B46:E46"/>
    <mergeCell ref="B47:E47"/>
    <mergeCell ref="B48:E48"/>
    <mergeCell ref="B49:E49"/>
  </mergeCells>
  <dataValidations disablePrompts="1" count="2">
    <dataValidation type="list" allowBlank="1" showInputMessage="1" showErrorMessage="1" sqref="B30:F30 B28:F28">
      <formula1>"yes, no"</formula1>
    </dataValidation>
    <dataValidation type="list" allowBlank="1" showInputMessage="1" showErrorMessage="1" sqref="B19:F19">
      <formula1>"purchase, PPA/lease"</formula1>
    </dataValidation>
  </dataValidations>
  <pageMargins left="0.7" right="0.7" top="0.75" bottom="0.75" header="0.3" footer="0.3"/>
  <pageSetup scale="96" fitToHeight="0" orientation="portrait" r:id="rId1"/>
  <headerFooter>
    <oddFooter>&amp;CFY 2013 Capital Improvement Program Energy Efficiency Initiative July 19, 2012</oddFooter>
  </headerFooter>
  <rowBreaks count="1" manualBreakCount="1">
    <brk id="32" max="16383" man="1"/>
  </rowBreaks>
  <ignoredErrors>
    <ignoredError sqref="B4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Solar Application Form</vt:lpstr>
      <vt:lpstr>Solar Example - PPA-lease</vt:lpstr>
      <vt:lpstr>Solar Example - Purchase</vt:lpstr>
    </vt:vector>
  </TitlesOfParts>
  <Company>Maryland Energy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hpolikov</dc:creator>
  <cp:lastModifiedBy>Cassandra Viscarra</cp:lastModifiedBy>
  <cp:lastPrinted>2012-06-26T17:42:16Z</cp:lastPrinted>
  <dcterms:created xsi:type="dcterms:W3CDTF">2012-06-13T17:41:56Z</dcterms:created>
  <dcterms:modified xsi:type="dcterms:W3CDTF">2020-12-28T15:53:50Z</dcterms:modified>
</cp:coreProperties>
</file>